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tabRatio="835" activeTab="5"/>
  </bookViews>
  <sheets>
    <sheet name="OPĆI PODACI" sheetId="1" r:id="rId1"/>
    <sheet name="RDG" sheetId="2" r:id="rId2"/>
    <sheet name="Bilanca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<sst xmlns="http://schemas.openxmlformats.org/spreadsheetml/2006/main" count="411" uniqueCount="353">
  <si>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</si>
  <si>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</si>
  <si>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</si>
  <si>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</si>
  <si>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</si>
  <si>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</si>
  <si>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</si>
  <si>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</si>
  <si>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</si>
  <si>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</si>
  <si>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</si>
  <si>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</si>
  <si>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</si>
  <si>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</si>
  <si>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</si>
  <si>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</si>
  <si>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</si>
  <si>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</si>
  <si>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</si>
  <si>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</si>
  <si>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</si>
  <si>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</si>
  <si>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</si>
  <si>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</si>
  <si>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</si>
  <si>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</si>
  <si>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</si>
  <si>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</si>
  <si>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</si>
  <si>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</si>
  <si>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</si>
  <si>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</si>
  <si>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</si>
  <si>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</si>
  <si>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</si>
  <si>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</si>
  <si>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</si>
  <si>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</si>
  <si>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</si>
  <si>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</si>
  <si>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</si>
  <si>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</si>
  <si>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</si>
  <si>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</si>
  <si>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</si>
  <si>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</si>
  <si>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</si>
  <si>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</si>
  <si>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</si>
  <si>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</si>
  <si>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</si>
  <si>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</si>
  <si>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</si>
  <si>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</si>
  <si>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</si>
  <si>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</si>
  <si>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</si>
  <si>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</si>
  <si>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</si>
  <si>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</si>
  <si>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</si>
  <si>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</si>
  <si>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</si>
  <si>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</si>
  <si>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</si>
  <si>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</si>
  <si>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</si>
  <si>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</si>
  <si>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</si>
  <si>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</si>
  <si>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</si>
  <si>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</si>
  <si>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</si>
  <si>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</si>
  <si>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</si>
  <si>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</si>
  <si>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</si>
  <si>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</si>
  <si>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</si>
  <si>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</si>
  <si>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</si>
  <si>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</si>
  <si>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</si>
  <si>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</si>
  <si>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</si>
  <si>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</si>
  <si>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</si>
  <si>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</si>
  <si>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</si>
  <si>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</si>
  <si>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</si>
  <si>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</si>
  <si>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</si>
  <si>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</si>
  <si>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</si>
  <si>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</si>
  <si>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</si>
  <si>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</si>
  <si>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</si>
  <si>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</si>
  <si>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</si>
  <si>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</si>
  <si>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</si>
  <si>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</si>
  <si>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</si>
  <si>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</si>
  <si>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</si>
  <si>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</si>
  <si>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</si>
  <si>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</si>
  <si>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</si>
  <si>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</si>
  <si>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</si>
  <si>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</si>
  <si>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</si>
  <si>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</si>
  <si>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</si>
  <si>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</si>
  <si>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</si>
  <si>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</si>
  <si>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</si>
  <si>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</si>
  <si>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</si>
  <si>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</si>
  <si>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</si>
  <si>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</si>
  <si>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</si>
  <si>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</si>
  <si>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</si>
  <si>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</si>
  <si>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</si>
  <si>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</si>
  <si>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</si>
  <si>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</si>
  <si>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</si>
  <si>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</si>
  <si>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</si>
  <si>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</si>
  <si>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</si>
  <si>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</si>
  <si>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</si>
  <si>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</si>
  <si>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</si>
  <si>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</si>
  <si>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</si>
  <si>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</si>
  <si>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</si>
  <si>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</si>
  <si>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</si>
  <si>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</si>
  <si>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</si>
  <si>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</si>
  <si>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</si>
  <si>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</si>
  <si>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</si>
  <si>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</si>
  <si>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</si>
  <si>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</si>
  <si>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</si>
  <si>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</si>
  <si>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</si>
  <si>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</si>
  <si>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</si>
  <si>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</si>
  <si>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</si>
  <si>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</si>
  <si>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</si>
  <si>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</si>
  <si>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</si>
  <si>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</si>
  <si>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</si>
  <si>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</si>
  <si>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</si>
  <si>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</si>
  <si>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</si>
  <si>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</si>
  <si>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</si>
  <si>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</si>
  <si>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</si>
  <si>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</si>
  <si>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</si>
  <si>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</si>
  <si>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</si>
  <si>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</si>
  <si>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</si>
  <si>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</si>
  <si>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</si>
  <si>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</si>
  <si>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</si>
  <si>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</si>
  <si>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</si>
  <si>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</si>
  <si>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</si>
  <si>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</si>
  <si>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</si>
  <si>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</si>
  <si>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</si>
  <si>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</si>
  <si>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</si>
  <si>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</si>
  <si>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</si>
  <si>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</si>
  <si>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</si>
  <si>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</si>
  <si>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</si>
  <si>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</si>
  <si>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</si>
  <si>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</si>
  <si>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</si>
  <si>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</si>
  <si>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</si>
  <si>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</si>
  <si>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</si>
  <si>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</si>
  <si>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</si>
  <si>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</si>
  <si>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</si>
  <si>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</si>
  <si>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</si>
  <si>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</si>
  <si>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</si>
  <si>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</si>
  <si>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</si>
  <si>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</si>
  <si>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</si>
  <si>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</si>
  <si>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</si>
  <si>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</si>
  <si>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</si>
  <si>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</si>
  <si>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</si>
  <si>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</si>
  <si>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</si>
  <si>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</si>
  <si>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</si>
  <si>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</si>
  <si>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</si>
  <si>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</si>
  <si>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</si>
  <si>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</si>
  <si>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</si>
  <si>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</si>
  <si>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</si>
  <si>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</si>
  <si>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</si>
  <si>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</si>
  <si>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</si>
  <si>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</si>
  <si>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</si>
  <si>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</si>
  <si>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</si>
  <si>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</si>
  <si>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</si>
  <si>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</si>
  <si>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</si>
  <si>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</si>
  <si>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</si>
  <si>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</si>
  <si>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</si>
  <si>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</si>
  <si>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</si>
  <si>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</si>
  <si>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</si>
  <si>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</si>
  <si>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</si>
  <si>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</si>
  <si>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</si>
  <si>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</si>
  <si>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</si>
  <si>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</si>
  <si>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</si>
  <si>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</si>
  <si>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</si>
  <si>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</si>
  <si>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</si>
  <si>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</si>
  <si>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</si>
  <si>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</si>
  <si>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</si>
  <si>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</si>
  <si>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</si>
  <si>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</si>
  <si>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</si>
  <si>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</si>
  <si>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</si>
  <si>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</si>
  <si>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</si>
  <si>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</si>
  <si>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</si>
  <si>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</si>
  <si>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</si>
  <si>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</si>
  <si>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</si>
  <si>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</si>
  <si>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</si>
  <si>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</si>
  <si>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</si>
  <si>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</si>
  <si>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</si>
  <si>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</si>
  <si>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</si>
  <si>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</si>
  <si>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</si>
  <si>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</si>
  <si>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Splitsko-dalmatinska</t>
  </si>
  <si>
    <t>DA</t>
  </si>
  <si>
    <t>5813</t>
  </si>
  <si>
    <t xml:space="preserve">DUBROVAČKI VJESNIK d.o.o. </t>
  </si>
  <si>
    <t>DUBROVNIK</t>
  </si>
  <si>
    <t>ŠIBENSKI LIST d.o.o.</t>
  </si>
  <si>
    <t>ŠIBENIK</t>
  </si>
  <si>
    <t>MB 3303837 OIB 71342575080</t>
  </si>
  <si>
    <t>MB 03158675 OIB 94202251484</t>
  </si>
  <si>
    <t>Anica Suvaljko</t>
  </si>
  <si>
    <t>021 352 756</t>
  </si>
  <si>
    <t>021 352 782</t>
  </si>
  <si>
    <t>anica.suvaljko@slobodnadalmacija.hr</t>
  </si>
  <si>
    <t>AOP
oznaka</t>
  </si>
  <si>
    <t>DODATAK BILANCI (popunjava poduzetnik koji sastavlja konsolidirani godišnji financijski izvještaj)</t>
  </si>
  <si>
    <r>
      <t xml:space="preserve">B)  DUGOTRAJNA IMOVINA </t>
    </r>
    <r>
      <rPr>
        <sz val="8"/>
        <rFont val="Arial"/>
        <family val="2"/>
      </rPr>
      <t>(003+010+020+029+033)</t>
    </r>
  </si>
  <si>
    <r>
      <t xml:space="preserve">C)  KRATKOTRAJNA IMOVINA </t>
    </r>
    <r>
      <rPr>
        <sz val="8"/>
        <rFont val="Arial"/>
        <family val="2"/>
      </rPr>
      <t>(035+043+050+058)</t>
    </r>
  </si>
  <si>
    <r>
      <t xml:space="preserve">E)  UKUPNO AKTIVA </t>
    </r>
    <r>
      <rPr>
        <sz val="8"/>
        <rFont val="Arial"/>
        <family val="2"/>
      </rPr>
      <t>(001+002+034+059)</t>
    </r>
  </si>
  <si>
    <r>
      <t xml:space="preserve">A)  KAPITAL I REZERVE </t>
    </r>
    <r>
      <rPr>
        <sz val="8"/>
        <rFont val="Arial"/>
        <family val="2"/>
      </rPr>
      <t>(063+064+065+071+072+075+078)</t>
    </r>
  </si>
  <si>
    <r>
      <t xml:space="preserve">B)  REZERVIRANJA </t>
    </r>
    <r>
      <rPr>
        <sz val="8"/>
        <rFont val="Arial"/>
        <family val="2"/>
      </rPr>
      <t>(080 do 082)</t>
    </r>
  </si>
  <si>
    <r>
      <t xml:space="preserve">C)  DUGOROČNE OBVEZE </t>
    </r>
    <r>
      <rPr>
        <sz val="8"/>
        <rFont val="Arial"/>
        <family val="2"/>
      </rPr>
      <t>(084 do 092)</t>
    </r>
  </si>
  <si>
    <r>
      <t xml:space="preserve">D)  KRATKOROČNE OBVEZE </t>
    </r>
    <r>
      <rPr>
        <sz val="8"/>
        <rFont val="Arial"/>
        <family val="2"/>
      </rPr>
      <t>(094 do 105)</t>
    </r>
  </si>
  <si>
    <r>
      <t xml:space="preserve">F) UKUPNO – PASIVA </t>
    </r>
    <r>
      <rPr>
        <sz val="8"/>
        <rFont val="Arial"/>
        <family val="2"/>
      </rPr>
      <t>(062+079+083+093+106)</t>
    </r>
  </si>
  <si>
    <t>3.</t>
  </si>
  <si>
    <t>4.</t>
  </si>
  <si>
    <t>Rbr. bilješke</t>
  </si>
  <si>
    <t xml:space="preserve">1. Revidirani godišnji financijski izvještaji s revizorskim izvješćem </t>
  </si>
  <si>
    <t>AKTIVA</t>
  </si>
  <si>
    <t>Obveznik: 35075764438 SLOBODNA DALMACIJA d.d. - GRUPA</t>
  </si>
  <si>
    <t>1.1.2013.</t>
  </si>
  <si>
    <t>31.12.2013.</t>
  </si>
  <si>
    <t>Miroslav Ivić, Boris Kamber</t>
  </si>
  <si>
    <t>stanje na dan 31.12.2013.</t>
  </si>
  <si>
    <t>u razdoblju 1.1.2013. do 31.12.2013.</t>
  </si>
  <si>
    <t>u razdoblju od 1.1.2013. do 31.12.2013.</t>
  </si>
  <si>
    <t>Prethodna godina
(neto) -KONSOLIDIRANO</t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</si>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</sst>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;\(#,##0\)"/>
    <numFmt numFmtId="195" formatCode="#,##0\ _k_n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6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1"/>
      <name val="Arial Rounded MT Bold"/>
      <family val="2"/>
    </font>
    <font>
      <u val="single"/>
      <sz val="11"/>
      <color indexed="12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0"/>
    </font>
    <font>
      <sz val="11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 vertical="top"/>
      <protection/>
    </xf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24" borderId="12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1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/>
    </xf>
    <xf numFmtId="0" fontId="2" fillId="21" borderId="14" xfId="0" applyFont="1" applyFill="1" applyBorder="1" applyAlignment="1">
      <alignment horizontal="center" vertical="center" wrapText="1"/>
    </xf>
    <xf numFmtId="0" fontId="6" fillId="21" borderId="14" xfId="0" applyFont="1" applyFill="1" applyBorder="1" applyAlignment="1">
      <alignment horizontal="center" vertical="center" wrapText="1"/>
    </xf>
    <xf numFmtId="0" fontId="6" fillId="21" borderId="15" xfId="0" applyFont="1" applyFill="1" applyBorder="1" applyAlignment="1">
      <alignment horizontal="center" vertical="center"/>
    </xf>
    <xf numFmtId="49" fontId="6" fillId="21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21" borderId="16" xfId="0" applyFont="1" applyFill="1" applyBorder="1" applyAlignment="1" applyProtection="1">
      <alignment horizontal="center" vertical="center" wrapText="1"/>
      <protection hidden="1"/>
    </xf>
    <xf numFmtId="0" fontId="6" fillId="21" borderId="14" xfId="0" applyFont="1" applyFill="1" applyBorder="1" applyAlignment="1" applyProtection="1">
      <alignment horizontal="center" vertical="center" wrapText="1"/>
      <protection hidden="1"/>
    </xf>
    <xf numFmtId="0" fontId="6" fillId="21" borderId="15" xfId="0" applyFont="1" applyFill="1" applyBorder="1" applyAlignment="1" applyProtection="1">
      <alignment horizontal="center" vertical="center" wrapText="1"/>
      <protection hidden="1"/>
    </xf>
    <xf numFmtId="0" fontId="6" fillId="21" borderId="15" xfId="0" applyFont="1" applyFill="1" applyBorder="1" applyAlignment="1" applyProtection="1">
      <alignment horizontal="center" vertical="center"/>
      <protection hidden="1"/>
    </xf>
    <xf numFmtId="167" fontId="6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24" borderId="18" xfId="0" applyNumberFormat="1" applyFont="1" applyFill="1" applyBorder="1" applyAlignment="1" applyProtection="1">
      <alignment vertical="center"/>
      <protection hidden="1"/>
    </xf>
    <xf numFmtId="167" fontId="6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2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167" fontId="6" fillId="0" borderId="12" xfId="0" applyNumberFormat="1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0" fontId="6" fillId="0" borderId="0" xfId="76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76" applyFont="1" applyAlignment="1">
      <alignment wrapText="1"/>
      <protection/>
    </xf>
    <xf numFmtId="0" fontId="1" fillId="0" borderId="0" xfId="0" applyFont="1" applyAlignment="1">
      <alignment/>
    </xf>
    <xf numFmtId="0" fontId="6" fillId="0" borderId="0" xfId="76" applyFont="1" applyFill="1" applyBorder="1" applyAlignment="1" applyProtection="1">
      <alignment horizontal="center" vertical="center"/>
      <protection hidden="1"/>
    </xf>
    <xf numFmtId="14" fontId="6" fillId="24" borderId="0" xfId="76" applyNumberFormat="1" applyFont="1" applyFill="1" applyBorder="1" applyAlignment="1" applyProtection="1">
      <alignment horizontal="center" vertical="center"/>
      <protection hidden="1" locked="0"/>
    </xf>
    <xf numFmtId="0" fontId="1" fillId="0" borderId="0" xfId="76" applyFont="1" applyBorder="1" applyAlignment="1">
      <alignment wrapText="1"/>
      <protection/>
    </xf>
    <xf numFmtId="0" fontId="6" fillId="21" borderId="21" xfId="0" applyFont="1" applyFill="1" applyBorder="1" applyAlignment="1">
      <alignment horizontal="center" vertical="center" wrapText="1"/>
    </xf>
    <xf numFmtId="49" fontId="6" fillId="21" borderId="15" xfId="0" applyNumberFormat="1" applyFont="1" applyFill="1" applyBorder="1" applyAlignment="1">
      <alignment horizontal="center" vertical="center" wrapText="1"/>
    </xf>
    <xf numFmtId="49" fontId="6" fillId="21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1" xfId="0" applyNumberFormat="1" applyFont="1" applyFill="1" applyBorder="1" applyAlignment="1" applyProtection="1">
      <alignment vertical="center"/>
      <protection hidden="1"/>
    </xf>
    <xf numFmtId="167" fontId="6" fillId="0" borderId="18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0" fontId="9" fillId="24" borderId="22" xfId="0" applyFont="1" applyFill="1" applyBorder="1" applyAlignment="1" applyProtection="1">
      <alignment vertical="center" wrapText="1"/>
      <protection hidden="1"/>
    </xf>
    <xf numFmtId="0" fontId="9" fillId="24" borderId="23" xfId="0" applyFont="1" applyFill="1" applyBorder="1" applyAlignment="1" applyProtection="1">
      <alignment vertical="center" wrapText="1"/>
      <protection hidden="1"/>
    </xf>
    <xf numFmtId="0" fontId="9" fillId="25" borderId="22" xfId="0" applyFont="1" applyFill="1" applyBorder="1" applyAlignment="1" applyProtection="1">
      <alignment vertical="center" wrapText="1"/>
      <protection hidden="1"/>
    </xf>
    <xf numFmtId="0" fontId="9" fillId="25" borderId="23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1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6" fillId="21" borderId="15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24" xfId="0" applyFont="1" applyFill="1" applyBorder="1" applyAlignment="1">
      <alignment horizontal="left" vertical="center" wrapText="1" indent="1"/>
    </xf>
    <xf numFmtId="0" fontId="1" fillId="0" borderId="25" xfId="0" applyFont="1" applyFill="1" applyBorder="1" applyAlignment="1">
      <alignment horizontal="left" vertical="center" wrapText="1" indent="1"/>
    </xf>
    <xf numFmtId="0" fontId="6" fillId="20" borderId="22" xfId="0" applyFont="1" applyFill="1" applyBorder="1" applyAlignment="1">
      <alignment horizontal="left" vertical="center" wrapText="1"/>
    </xf>
    <xf numFmtId="0" fontId="6" fillId="20" borderId="23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0" borderId="20" xfId="0" applyFont="1" applyFill="1" applyBorder="1" applyAlignment="1" applyProtection="1">
      <alignment horizontal="center" vertical="top" wrapText="1"/>
      <protection hidden="1"/>
    </xf>
    <xf numFmtId="0" fontId="6" fillId="21" borderId="16" xfId="0" applyFont="1" applyFill="1" applyBorder="1" applyAlignment="1" applyProtection="1">
      <alignment horizontal="center" vertical="center" wrapText="1"/>
      <protection hidden="1"/>
    </xf>
    <xf numFmtId="0" fontId="6" fillId="21" borderId="29" xfId="0" applyFont="1" applyFill="1" applyBorder="1" applyAlignment="1" applyProtection="1">
      <alignment horizontal="center" vertical="center" wrapText="1"/>
      <protection hidden="1"/>
    </xf>
    <xf numFmtId="0" fontId="6" fillId="21" borderId="30" xfId="0" applyFont="1" applyFill="1" applyBorder="1" applyAlignment="1" applyProtection="1">
      <alignment horizontal="center" vertical="center" wrapText="1"/>
      <protection hidden="1"/>
    </xf>
    <xf numFmtId="0" fontId="6" fillId="20" borderId="31" xfId="0" applyFont="1" applyFill="1" applyBorder="1" applyAlignment="1">
      <alignment horizontal="left" vertical="center" wrapText="1"/>
    </xf>
    <xf numFmtId="0" fontId="1" fillId="20" borderId="2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1" fillId="20" borderId="2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1" fillId="20" borderId="23" xfId="0" applyFont="1" applyFill="1" applyBorder="1" applyAlignment="1">
      <alignment horizontal="left" vertical="center" wrapText="1"/>
    </xf>
    <xf numFmtId="0" fontId="9" fillId="24" borderId="22" xfId="0" applyFont="1" applyFill="1" applyBorder="1" applyAlignment="1" applyProtection="1">
      <alignment vertical="center" wrapText="1"/>
      <protection hidden="1"/>
    </xf>
    <xf numFmtId="0" fontId="9" fillId="24" borderId="23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6" fillId="21" borderId="14" xfId="0" applyFont="1" applyFill="1" applyBorder="1" applyAlignment="1">
      <alignment horizontal="center" vertical="center" wrapText="1"/>
    </xf>
    <xf numFmtId="0" fontId="6" fillId="21" borderId="15" xfId="0" applyFont="1" applyFill="1" applyBorder="1" applyAlignment="1">
      <alignment horizontal="center" vertical="center" wrapText="1"/>
    </xf>
    <xf numFmtId="0" fontId="6" fillId="26" borderId="22" xfId="0" applyFont="1" applyFill="1" applyBorder="1" applyAlignment="1">
      <alignment horizontal="left" vertical="center" wrapText="1"/>
    </xf>
    <xf numFmtId="0" fontId="6" fillId="26" borderId="23" xfId="0" applyFont="1" applyFill="1" applyBorder="1" applyAlignment="1">
      <alignment horizontal="left" vertical="center" wrapText="1"/>
    </xf>
    <xf numFmtId="0" fontId="1" fillId="26" borderId="23" xfId="0" applyFont="1" applyFill="1" applyBorder="1" applyAlignment="1">
      <alignment vertical="center" wrapText="1"/>
    </xf>
    <xf numFmtId="0" fontId="1" fillId="26" borderId="37" xfId="0" applyFont="1" applyFill="1" applyBorder="1" applyAlignment="1">
      <alignment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2" fillId="26" borderId="22" xfId="0" applyFont="1" applyFill="1" applyBorder="1" applyAlignment="1">
      <alignment horizontal="left" vertical="center" wrapText="1"/>
    </xf>
    <xf numFmtId="0" fontId="2" fillId="26" borderId="23" xfId="0" applyFont="1" applyFill="1" applyBorder="1" applyAlignment="1">
      <alignment horizontal="left" vertical="center" wrapText="1"/>
    </xf>
    <xf numFmtId="0" fontId="0" fillId="26" borderId="23" xfId="0" applyFont="1" applyFill="1" applyBorder="1" applyAlignment="1">
      <alignment vertical="center" wrapText="1"/>
    </xf>
    <xf numFmtId="0" fontId="0" fillId="26" borderId="37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top" wrapText="1"/>
    </xf>
    <xf numFmtId="0" fontId="6" fillId="24" borderId="22" xfId="0" applyFont="1" applyFill="1" applyBorder="1" applyAlignment="1" applyProtection="1">
      <alignment vertical="center" wrapText="1"/>
      <protection hidden="1"/>
    </xf>
    <xf numFmtId="0" fontId="6" fillId="24" borderId="23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2" fillId="0" borderId="1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3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vertical="center" wrapText="1"/>
    </xf>
    <xf numFmtId="0" fontId="2" fillId="0" borderId="0" xfId="76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6" fillId="0" borderId="0" xfId="76" applyFont="1" applyFill="1" applyBorder="1" applyAlignment="1" applyProtection="1">
      <alignment horizontal="center" vertical="center"/>
      <protection hidden="1"/>
    </xf>
    <xf numFmtId="14" fontId="6" fillId="24" borderId="0" xfId="76" applyNumberFormat="1" applyFont="1" applyFill="1" applyBorder="1" applyAlignment="1" applyProtection="1">
      <alignment horizontal="center" vertical="center"/>
      <protection hidden="1" locked="0"/>
    </xf>
    <xf numFmtId="0" fontId="1" fillId="0" borderId="0" xfId="76" applyFont="1" applyBorder="1" applyAlignment="1">
      <alignment vertical="center"/>
      <protection/>
    </xf>
    <xf numFmtId="0" fontId="6" fillId="21" borderId="21" xfId="0" applyFont="1" applyFill="1" applyBorder="1" applyAlignment="1">
      <alignment horizontal="center" vertical="center" wrapText="1"/>
    </xf>
    <xf numFmtId="49" fontId="6" fillId="21" borderId="15" xfId="0" applyNumberFormat="1" applyFont="1" applyFill="1" applyBorder="1" applyAlignment="1">
      <alignment horizontal="center" vertical="center" wrapText="1"/>
    </xf>
    <xf numFmtId="0" fontId="31" fillId="0" borderId="0" xfId="71" applyFont="1" applyAlignment="1">
      <alignment/>
      <protection/>
    </xf>
    <xf numFmtId="0" fontId="32" fillId="0" borderId="0" xfId="71" applyFont="1" applyAlignment="1">
      <alignment/>
      <protection/>
    </xf>
    <xf numFmtId="0" fontId="31" fillId="0" borderId="0" xfId="71" applyFont="1" applyFill="1" applyBorder="1" applyAlignment="1" applyProtection="1">
      <alignment horizontal="left" vertical="center" wrapText="1"/>
      <protection hidden="1"/>
    </xf>
    <xf numFmtId="0" fontId="31" fillId="0" borderId="39" xfId="71" applyFont="1" applyFill="1" applyBorder="1" applyAlignment="1" applyProtection="1">
      <alignment horizontal="left" vertical="center" wrapText="1"/>
      <protection hidden="1"/>
    </xf>
    <xf numFmtId="14" fontId="31" fillId="24" borderId="40" xfId="71" applyNumberFormat="1" applyFont="1" applyFill="1" applyBorder="1" applyAlignment="1" applyProtection="1">
      <alignment horizontal="center" vertical="center"/>
      <protection hidden="1" locked="0"/>
    </xf>
    <xf numFmtId="0" fontId="32" fillId="0" borderId="41" xfId="71" applyFont="1" applyFill="1" applyBorder="1" applyAlignment="1" applyProtection="1">
      <alignment horizontal="center" vertical="center"/>
      <protection hidden="1" locked="0"/>
    </xf>
    <xf numFmtId="0" fontId="31" fillId="0" borderId="0" xfId="71" applyFont="1" applyFill="1" applyBorder="1" applyAlignment="1" applyProtection="1">
      <alignment horizontal="left" vertical="center"/>
      <protection hidden="1"/>
    </xf>
    <xf numFmtId="0" fontId="32" fillId="0" borderId="0" xfId="71" applyFont="1" applyFill="1" applyBorder="1" applyAlignment="1" applyProtection="1">
      <alignment horizontal="left" vertical="center" wrapText="1"/>
      <protection hidden="1"/>
    </xf>
    <xf numFmtId="0" fontId="32" fillId="0" borderId="0" xfId="71" applyFont="1" applyFill="1" applyBorder="1" applyAlignment="1" applyProtection="1">
      <alignment vertical="center"/>
      <protection hidden="1"/>
    </xf>
    <xf numFmtId="0" fontId="32" fillId="0" borderId="0" xfId="71" applyFont="1" applyFill="1" applyBorder="1" applyAlignment="1" applyProtection="1">
      <alignment horizontal="center" vertical="center" wrapText="1"/>
      <protection hidden="1"/>
    </xf>
    <xf numFmtId="0" fontId="32" fillId="0" borderId="0" xfId="71" applyFont="1" applyBorder="1" applyAlignment="1" applyProtection="1">
      <alignment horizontal="left" vertical="center" wrapText="1"/>
      <protection hidden="1"/>
    </xf>
    <xf numFmtId="0" fontId="33" fillId="0" borderId="0" xfId="71" applyFont="1" applyBorder="1" applyAlignment="1" applyProtection="1">
      <alignment horizontal="center" vertical="center" wrapText="1"/>
      <protection hidden="1"/>
    </xf>
    <xf numFmtId="0" fontId="32" fillId="0" borderId="0" xfId="71" applyFont="1" applyBorder="1" applyAlignment="1" applyProtection="1">
      <alignment/>
      <protection hidden="1"/>
    </xf>
    <xf numFmtId="0" fontId="32" fillId="0" borderId="0" xfId="71" applyFont="1" applyAlignment="1" applyProtection="1">
      <alignment/>
      <protection hidden="1"/>
    </xf>
    <xf numFmtId="0" fontId="33" fillId="0" borderId="0" xfId="71" applyFont="1" applyBorder="1" applyAlignment="1" applyProtection="1">
      <alignment horizontal="right" vertical="center" wrapText="1"/>
      <protection hidden="1"/>
    </xf>
    <xf numFmtId="0" fontId="33" fillId="0" borderId="0" xfId="71" applyFont="1" applyAlignment="1" applyProtection="1">
      <alignment horizontal="right"/>
      <protection hidden="1"/>
    </xf>
    <xf numFmtId="0" fontId="33" fillId="0" borderId="0" xfId="71" applyNumberFormat="1" applyFont="1" applyFill="1" applyBorder="1" applyAlignment="1" applyProtection="1">
      <alignment horizontal="right" vertical="center" shrinkToFit="1"/>
      <protection hidden="1" locked="0"/>
    </xf>
    <xf numFmtId="0" fontId="33" fillId="0" borderId="0" xfId="71" applyFont="1" applyFill="1" applyBorder="1" applyAlignment="1" applyProtection="1">
      <alignment horizontal="left" vertical="center"/>
      <protection hidden="1"/>
    </xf>
    <xf numFmtId="0" fontId="32" fillId="0" borderId="0" xfId="71" applyFont="1" applyFill="1" applyBorder="1" applyAlignment="1" applyProtection="1">
      <alignment/>
      <protection hidden="1"/>
    </xf>
    <xf numFmtId="0" fontId="32" fillId="0" borderId="0" xfId="71" applyFont="1" applyAlignment="1" applyProtection="1">
      <alignment horizontal="right" vertical="center"/>
      <protection hidden="1"/>
    </xf>
    <xf numFmtId="0" fontId="32" fillId="0" borderId="39" xfId="71" applyFont="1" applyBorder="1" applyAlignment="1" applyProtection="1">
      <alignment horizontal="right"/>
      <protection hidden="1"/>
    </xf>
    <xf numFmtId="49" fontId="31" fillId="24" borderId="31" xfId="71" applyNumberFormat="1" applyFont="1" applyFill="1" applyBorder="1" applyAlignment="1" applyProtection="1">
      <alignment horizontal="center" vertical="center"/>
      <protection hidden="1" locked="0"/>
    </xf>
    <xf numFmtId="49" fontId="31" fillId="0" borderId="42" xfId="71" applyNumberFormat="1" applyFont="1" applyBorder="1" applyAlignment="1" applyProtection="1">
      <alignment horizontal="center" vertical="center"/>
      <protection hidden="1" locked="0"/>
    </xf>
    <xf numFmtId="0" fontId="32" fillId="0" borderId="0" xfId="71" applyFont="1" applyAlignment="1" applyProtection="1">
      <alignment wrapText="1"/>
      <protection hidden="1"/>
    </xf>
    <xf numFmtId="0" fontId="32" fillId="0" borderId="0" xfId="71" applyFont="1" applyAlignment="1" applyProtection="1">
      <alignment wrapText="1"/>
      <protection hidden="1"/>
    </xf>
    <xf numFmtId="0" fontId="32" fillId="0" borderId="0" xfId="71" applyFont="1" applyAlignment="1" applyProtection="1">
      <alignment horizontal="right"/>
      <protection hidden="1"/>
    </xf>
    <xf numFmtId="0" fontId="32" fillId="0" borderId="0" xfId="71" applyFont="1" applyBorder="1" applyAlignment="1" applyProtection="1">
      <alignment horizontal="right" vertical="center" wrapText="1"/>
      <protection hidden="1"/>
    </xf>
    <xf numFmtId="0" fontId="32" fillId="0" borderId="39" xfId="71" applyFont="1" applyBorder="1" applyAlignment="1" applyProtection="1">
      <alignment horizontal="right" wrapText="1"/>
      <protection hidden="1"/>
    </xf>
    <xf numFmtId="0" fontId="32" fillId="0" borderId="0" xfId="71" applyFont="1" applyAlignment="1" applyProtection="1">
      <alignment horizontal="right" wrapText="1"/>
      <protection hidden="1"/>
    </xf>
    <xf numFmtId="0" fontId="32" fillId="0" borderId="0" xfId="71" applyFont="1" applyBorder="1" applyAlignment="1" applyProtection="1">
      <alignment horizontal="left"/>
      <protection hidden="1"/>
    </xf>
    <xf numFmtId="0" fontId="32" fillId="0" borderId="0" xfId="71" applyFont="1" applyBorder="1" applyAlignment="1" applyProtection="1">
      <alignment horizontal="right" wrapText="1"/>
      <protection hidden="1"/>
    </xf>
    <xf numFmtId="0" fontId="32" fillId="0" borderId="0" xfId="71" applyFont="1" applyAlignment="1" applyProtection="1">
      <alignment horizontal="right" wrapText="1"/>
      <protection hidden="1"/>
    </xf>
    <xf numFmtId="0" fontId="31" fillId="24" borderId="31" xfId="71" applyFont="1" applyFill="1" applyBorder="1" applyAlignment="1" applyProtection="1">
      <alignment horizontal="left" vertical="center"/>
      <protection hidden="1" locked="0"/>
    </xf>
    <xf numFmtId="0" fontId="32" fillId="0" borderId="20" xfId="71" applyFont="1" applyBorder="1" applyAlignment="1">
      <alignment horizontal="left" vertical="center"/>
      <protection/>
    </xf>
    <xf numFmtId="0" fontId="32" fillId="0" borderId="42" xfId="71" applyFont="1" applyBorder="1" applyAlignment="1">
      <alignment horizontal="left" vertical="center"/>
      <protection/>
    </xf>
    <xf numFmtId="0" fontId="32" fillId="0" borderId="0" xfId="71" applyFont="1" applyBorder="1" applyAlignment="1" applyProtection="1">
      <alignment vertical="top"/>
      <protection hidden="1"/>
    </xf>
    <xf numFmtId="1" fontId="31" fillId="24" borderId="31" xfId="71" applyNumberFormat="1" applyFont="1" applyFill="1" applyBorder="1" applyAlignment="1" applyProtection="1">
      <alignment horizontal="center" vertical="center"/>
      <protection hidden="1" locked="0"/>
    </xf>
    <xf numFmtId="1" fontId="31" fillId="24" borderId="42" xfId="71" applyNumberFormat="1" applyFont="1" applyFill="1" applyBorder="1" applyAlignment="1" applyProtection="1">
      <alignment horizontal="center" vertical="center"/>
      <protection hidden="1" locked="0"/>
    </xf>
    <xf numFmtId="0" fontId="34" fillId="24" borderId="31" xfId="53" applyFont="1" applyFill="1" applyBorder="1" applyAlignment="1" applyProtection="1">
      <alignment/>
      <protection hidden="1" locked="0"/>
    </xf>
    <xf numFmtId="0" fontId="31" fillId="0" borderId="20" xfId="71" applyFont="1" applyBorder="1" applyAlignment="1" applyProtection="1">
      <alignment/>
      <protection hidden="1" locked="0"/>
    </xf>
    <xf numFmtId="0" fontId="31" fillId="0" borderId="42" xfId="71" applyFont="1" applyBorder="1" applyAlignment="1" applyProtection="1">
      <alignment/>
      <protection hidden="1" locked="0"/>
    </xf>
    <xf numFmtId="1" fontId="31" fillId="24" borderId="43" xfId="71" applyNumberFormat="1" applyFont="1" applyFill="1" applyBorder="1" applyAlignment="1" applyProtection="1">
      <alignment horizontal="center" vertical="center"/>
      <protection hidden="1" locked="0"/>
    </xf>
    <xf numFmtId="0" fontId="32" fillId="0" borderId="20" xfId="71" applyFont="1" applyBorder="1" applyAlignment="1">
      <alignment horizontal="left"/>
      <protection/>
    </xf>
    <xf numFmtId="0" fontId="32" fillId="0" borderId="42" xfId="71" applyFont="1" applyBorder="1" applyAlignment="1">
      <alignment horizontal="left"/>
      <protection/>
    </xf>
    <xf numFmtId="0" fontId="32" fillId="0" borderId="41" xfId="71" applyFont="1" applyBorder="1" applyAlignment="1" applyProtection="1">
      <alignment horizontal="right" vertical="center"/>
      <protection hidden="1"/>
    </xf>
    <xf numFmtId="0" fontId="32" fillId="0" borderId="0" xfId="71" applyFont="1" applyBorder="1" applyAlignment="1" applyProtection="1">
      <alignment horizontal="right"/>
      <protection hidden="1"/>
    </xf>
    <xf numFmtId="0" fontId="31" fillId="0" borderId="0" xfId="71" applyFont="1" applyFill="1" applyBorder="1" applyAlignment="1" applyProtection="1">
      <alignment horizontal="right" vertical="center"/>
      <protection hidden="1" locked="0"/>
    </xf>
    <xf numFmtId="0" fontId="32" fillId="0" borderId="0" xfId="71" applyFont="1" applyBorder="1" applyAlignment="1" applyProtection="1">
      <alignment/>
      <protection hidden="1"/>
    </xf>
    <xf numFmtId="0" fontId="32" fillId="0" borderId="0" xfId="71" applyFont="1" applyAlignment="1" applyProtection="1">
      <alignment horizontal="right" vertical="center"/>
      <protection hidden="1"/>
    </xf>
    <xf numFmtId="3" fontId="31" fillId="0" borderId="43" xfId="71" applyNumberFormat="1" applyFont="1" applyFill="1" applyBorder="1" applyAlignment="1" applyProtection="1">
      <alignment horizontal="right" vertical="center"/>
      <protection hidden="1" locked="0"/>
    </xf>
    <xf numFmtId="0" fontId="31" fillId="24" borderId="43" xfId="71" applyFont="1" applyFill="1" applyBorder="1" applyAlignment="1" applyProtection="1">
      <alignment horizontal="center" vertical="center"/>
      <protection hidden="1" locked="0"/>
    </xf>
    <xf numFmtId="0" fontId="31" fillId="0" borderId="0" xfId="71" applyFont="1" applyBorder="1" applyAlignment="1" applyProtection="1">
      <alignment vertical="top"/>
      <protection hidden="1"/>
    </xf>
    <xf numFmtId="0" fontId="32" fillId="0" borderId="0" xfId="71" applyFont="1" applyAlignment="1" applyProtection="1">
      <alignment/>
      <protection hidden="1"/>
    </xf>
    <xf numFmtId="49" fontId="31" fillId="24" borderId="43" xfId="71" applyNumberFormat="1" applyFont="1" applyFill="1" applyBorder="1" applyAlignment="1" applyProtection="1">
      <alignment horizontal="right" vertical="center"/>
      <protection hidden="1" locked="0"/>
    </xf>
    <xf numFmtId="0" fontId="32" fillId="0" borderId="0" xfId="71" applyFont="1" applyBorder="1" applyAlignment="1" applyProtection="1">
      <alignment horizontal="left" vertical="top" wrapText="1"/>
      <protection hidden="1"/>
    </xf>
    <xf numFmtId="0" fontId="32" fillId="0" borderId="0" xfId="71" applyFont="1" applyAlignment="1" applyProtection="1">
      <alignment horizontal="center" vertical="center"/>
      <protection hidden="1"/>
    </xf>
    <xf numFmtId="0" fontId="32" fillId="0" borderId="0" xfId="71" applyFont="1" applyAlignment="1">
      <alignment horizontal="center" vertical="center"/>
      <protection/>
    </xf>
    <xf numFmtId="0" fontId="32" fillId="0" borderId="0" xfId="71" applyFont="1" applyAlignment="1">
      <alignment horizontal="center"/>
      <protection/>
    </xf>
    <xf numFmtId="0" fontId="32" fillId="0" borderId="0" xfId="71" applyFont="1" applyAlignment="1">
      <alignment horizontal="center" vertical="center"/>
      <protection/>
    </xf>
    <xf numFmtId="0" fontId="32" fillId="0" borderId="0" xfId="71" applyFont="1" applyAlignment="1">
      <alignment vertical="center"/>
      <protection/>
    </xf>
    <xf numFmtId="0" fontId="32" fillId="0" borderId="0" xfId="71" applyFont="1" applyAlignment="1">
      <alignment horizontal="center"/>
      <protection/>
    </xf>
    <xf numFmtId="0" fontId="32" fillId="0" borderId="0" xfId="71" applyFont="1" applyBorder="1" applyAlignment="1" applyProtection="1">
      <alignment horizontal="center" vertical="center"/>
      <protection hidden="1" locked="0"/>
    </xf>
    <xf numFmtId="0" fontId="31" fillId="24" borderId="31" xfId="71" applyFont="1" applyFill="1" applyBorder="1" applyAlignment="1" applyProtection="1">
      <alignment horizontal="right" vertical="center"/>
      <protection hidden="1" locked="0"/>
    </xf>
    <xf numFmtId="0" fontId="32" fillId="0" borderId="20" xfId="71" applyFont="1" applyBorder="1" applyAlignment="1">
      <alignment/>
      <protection/>
    </xf>
    <xf numFmtId="0" fontId="32" fillId="0" borderId="42" xfId="71" applyFont="1" applyBorder="1" applyAlignment="1">
      <alignment/>
      <protection/>
    </xf>
    <xf numFmtId="0" fontId="32" fillId="0" borderId="0" xfId="71" applyFont="1" applyBorder="1" applyAlignment="1" applyProtection="1">
      <alignment horizontal="right"/>
      <protection hidden="1"/>
    </xf>
    <xf numFmtId="0" fontId="32" fillId="0" borderId="0" xfId="71" applyFont="1" applyBorder="1" applyAlignment="1" applyProtection="1">
      <alignment vertical="top" wrapText="1"/>
      <protection hidden="1"/>
    </xf>
    <xf numFmtId="0" fontId="32" fillId="0" borderId="0" xfId="71" applyFont="1" applyBorder="1" applyAlignment="1" applyProtection="1">
      <alignment wrapText="1"/>
      <protection hidden="1"/>
    </xf>
    <xf numFmtId="0" fontId="32" fillId="0" borderId="0" xfId="71" applyFont="1" applyAlignment="1" applyProtection="1">
      <alignment horizontal="left" vertical="top" indent="2"/>
      <protection hidden="1"/>
    </xf>
    <xf numFmtId="0" fontId="32" fillId="0" borderId="0" xfId="71" applyFont="1" applyBorder="1" applyAlignment="1" applyProtection="1">
      <alignment vertical="top" wrapText="1"/>
      <protection hidden="1"/>
    </xf>
    <xf numFmtId="0" fontId="32" fillId="0" borderId="0" xfId="71" applyFont="1" applyBorder="1" applyAlignment="1" applyProtection="1">
      <alignment wrapText="1"/>
      <protection hidden="1"/>
    </xf>
    <xf numFmtId="0" fontId="32" fillId="0" borderId="0" xfId="71" applyFont="1" applyAlignment="1" applyProtection="1">
      <alignment horizontal="left" vertical="top" wrapText="1" indent="2"/>
      <protection hidden="1"/>
    </xf>
    <xf numFmtId="0" fontId="32" fillId="0" borderId="0" xfId="71" applyFont="1" applyBorder="1" applyAlignment="1" applyProtection="1">
      <alignment horizontal="right" vertical="top"/>
      <protection hidden="1"/>
    </xf>
    <xf numFmtId="0" fontId="32" fillId="0" borderId="0" xfId="71" applyFont="1" applyBorder="1" applyAlignment="1" applyProtection="1">
      <alignment horizontal="center" vertical="top"/>
      <protection hidden="1"/>
    </xf>
    <xf numFmtId="0" fontId="32" fillId="0" borderId="0" xfId="71" applyFont="1" applyBorder="1" applyAlignment="1" applyProtection="1">
      <alignment horizontal="center"/>
      <protection hidden="1"/>
    </xf>
    <xf numFmtId="0" fontId="32" fillId="0" borderId="0" xfId="71" applyFont="1" applyBorder="1" applyAlignment="1" applyProtection="1">
      <alignment horizontal="center" vertical="top"/>
      <protection hidden="1"/>
    </xf>
    <xf numFmtId="0" fontId="32" fillId="0" borderId="0" xfId="71" applyFont="1" applyBorder="1" applyAlignment="1" applyProtection="1">
      <alignment horizontal="center"/>
      <protection hidden="1"/>
    </xf>
    <xf numFmtId="0" fontId="31" fillId="24" borderId="0" xfId="71" applyFont="1" applyFill="1" applyBorder="1" applyAlignment="1" applyProtection="1">
      <alignment horizontal="right" vertical="center"/>
      <protection hidden="1" locked="0"/>
    </xf>
    <xf numFmtId="0" fontId="32" fillId="0" borderId="0" xfId="71" applyFont="1" applyBorder="1" applyAlignment="1">
      <alignment/>
      <protection/>
    </xf>
    <xf numFmtId="49" fontId="31" fillId="24" borderId="0" xfId="71" applyNumberFormat="1" applyFont="1" applyFill="1" applyBorder="1" applyAlignment="1" applyProtection="1">
      <alignment horizontal="center" vertical="center"/>
      <protection hidden="1" locked="0"/>
    </xf>
    <xf numFmtId="49" fontId="31" fillId="0" borderId="0" xfId="71" applyNumberFormat="1" applyFont="1" applyBorder="1" applyAlignment="1" applyProtection="1">
      <alignment horizontal="center" vertical="center"/>
      <protection hidden="1" locked="0"/>
    </xf>
    <xf numFmtId="0" fontId="32" fillId="0" borderId="0" xfId="71" applyFont="1" applyBorder="1" applyAlignment="1" applyProtection="1">
      <alignment horizontal="left" vertical="top"/>
      <protection hidden="1"/>
    </xf>
    <xf numFmtId="0" fontId="32" fillId="0" borderId="0" xfId="71" applyFont="1" applyAlignment="1" applyProtection="1">
      <alignment horizontal="right" vertical="center" wrapText="1"/>
      <protection hidden="1"/>
    </xf>
    <xf numFmtId="0" fontId="32" fillId="0" borderId="38" xfId="71" applyFont="1" applyBorder="1" applyAlignment="1" applyProtection="1">
      <alignment horizontal="center"/>
      <protection hidden="1"/>
    </xf>
    <xf numFmtId="0" fontId="32" fillId="0" borderId="38" xfId="71" applyFont="1" applyBorder="1" applyAlignment="1" applyProtection="1">
      <alignment/>
      <protection hidden="1"/>
    </xf>
    <xf numFmtId="0" fontId="31" fillId="0" borderId="20" xfId="71" applyFont="1" applyBorder="1" applyAlignment="1" applyProtection="1">
      <alignment horizontal="left" vertical="center"/>
      <protection hidden="1" locked="0"/>
    </xf>
    <xf numFmtId="0" fontId="32" fillId="0" borderId="0" xfId="71" applyFont="1" applyAlignment="1" applyProtection="1">
      <alignment vertical="top"/>
      <protection hidden="1"/>
    </xf>
    <xf numFmtId="49" fontId="31" fillId="24" borderId="31" xfId="71" applyNumberFormat="1" applyFont="1" applyFill="1" applyBorder="1" applyAlignment="1" applyProtection="1">
      <alignment horizontal="left" vertical="center"/>
      <protection hidden="1" locked="0"/>
    </xf>
    <xf numFmtId="49" fontId="31" fillId="0" borderId="20" xfId="71" applyNumberFormat="1" applyFont="1" applyBorder="1" applyAlignment="1" applyProtection="1">
      <alignment horizontal="left" vertical="center"/>
      <protection hidden="1" locked="0"/>
    </xf>
    <xf numFmtId="49" fontId="31" fillId="0" borderId="42" xfId="71" applyNumberFormat="1" applyFont="1" applyBorder="1" applyAlignment="1" applyProtection="1">
      <alignment horizontal="left" vertical="center"/>
      <protection hidden="1" locked="0"/>
    </xf>
    <xf numFmtId="49" fontId="34" fillId="24" borderId="31" xfId="53" applyNumberFormat="1" applyFont="1" applyFill="1" applyBorder="1" applyAlignment="1" applyProtection="1">
      <alignment horizontal="left" vertical="center"/>
      <protection hidden="1" locked="0"/>
    </xf>
    <xf numFmtId="0" fontId="32" fillId="0" borderId="0" xfId="71" applyFont="1" applyAlignment="1" applyProtection="1">
      <alignment horizontal="left"/>
      <protection hidden="1"/>
    </xf>
    <xf numFmtId="0" fontId="32" fillId="0" borderId="0" xfId="71" applyFont="1" applyBorder="1" applyAlignment="1" applyProtection="1">
      <alignment vertical="center"/>
      <protection hidden="1"/>
    </xf>
    <xf numFmtId="0" fontId="32" fillId="0" borderId="0" xfId="71" applyFont="1" applyFill="1" applyBorder="1" applyAlignment="1" applyProtection="1">
      <alignment vertical="center"/>
      <protection hidden="1"/>
    </xf>
    <xf numFmtId="0" fontId="32" fillId="0" borderId="0" xfId="71" applyFont="1" applyBorder="1" applyAlignment="1" applyProtection="1">
      <alignment vertical="center"/>
      <protection hidden="1"/>
    </xf>
    <xf numFmtId="0" fontId="35" fillId="0" borderId="0" xfId="71" applyFont="1" applyAlignment="1" applyProtection="1">
      <alignment horizontal="left"/>
      <protection hidden="1"/>
    </xf>
    <xf numFmtId="0" fontId="36" fillId="0" borderId="0" xfId="71" applyFont="1" applyBorder="1" applyAlignment="1" applyProtection="1">
      <alignment vertical="center"/>
      <protection hidden="1"/>
    </xf>
    <xf numFmtId="0" fontId="36" fillId="0" borderId="0" xfId="70" applyFont="1" applyBorder="1" applyAlignment="1" applyProtection="1">
      <alignment vertical="center"/>
      <protection hidden="1"/>
    </xf>
    <xf numFmtId="0" fontId="36" fillId="0" borderId="0" xfId="71" applyFont="1" applyBorder="1" applyAlignment="1" applyProtection="1">
      <alignment/>
      <protection hidden="1"/>
    </xf>
    <xf numFmtId="0" fontId="37" fillId="0" borderId="0" xfId="71" applyFont="1" applyAlignment="1">
      <alignment/>
      <protection/>
    </xf>
    <xf numFmtId="0" fontId="36" fillId="0" borderId="0" xfId="70" applyFont="1" applyBorder="1" applyAlignment="1" applyProtection="1">
      <alignment horizontal="left" vertical="center"/>
      <protection hidden="1"/>
    </xf>
    <xf numFmtId="0" fontId="36" fillId="0" borderId="0" xfId="71" applyFont="1" applyAlignment="1" applyProtection="1">
      <alignment/>
      <protection hidden="1"/>
    </xf>
    <xf numFmtId="0" fontId="31" fillId="0" borderId="0" xfId="71" applyFont="1" applyAlignment="1" applyProtection="1">
      <alignment vertical="center"/>
      <protection hidden="1"/>
    </xf>
    <xf numFmtId="0" fontId="32" fillId="0" borderId="44" xfId="71" applyFont="1" applyBorder="1" applyAlignment="1" applyProtection="1">
      <alignment/>
      <protection hidden="1"/>
    </xf>
    <xf numFmtId="0" fontId="32" fillId="0" borderId="44" xfId="71" applyFont="1" applyBorder="1" applyAlignment="1">
      <alignment/>
      <protection/>
    </xf>
    <xf numFmtId="0" fontId="32" fillId="0" borderId="45" xfId="71" applyFont="1" applyBorder="1" applyAlignment="1" applyProtection="1">
      <alignment horizontal="center" vertical="top"/>
      <protection hidden="1"/>
    </xf>
    <xf numFmtId="0" fontId="32" fillId="0" borderId="45" xfId="71" applyFont="1" applyBorder="1" applyAlignment="1">
      <alignment horizontal="center"/>
      <protection/>
    </xf>
    <xf numFmtId="0" fontId="32" fillId="0" borderId="45" xfId="71" applyFont="1" applyBorder="1" applyAlignment="1">
      <alignment/>
      <protection/>
    </xf>
    <xf numFmtId="0" fontId="32" fillId="0" borderId="0" xfId="71" applyFont="1" applyFill="1" applyBorder="1" applyAlignment="1" applyProtection="1">
      <alignment horizontal="right" vertical="top" wrapText="1"/>
      <protection hidden="1"/>
    </xf>
    <xf numFmtId="0" fontId="32" fillId="0" borderId="0" xfId="71" applyFont="1" applyFill="1" applyBorder="1" applyAlignment="1" applyProtection="1">
      <alignment horizontal="center" vertical="top"/>
      <protection hidden="1"/>
    </xf>
    <xf numFmtId="0" fontId="32" fillId="0" borderId="0" xfId="71" applyFont="1" applyFill="1" applyBorder="1" applyAlignment="1" applyProtection="1">
      <alignment horizontal="center"/>
      <protection hidden="1"/>
    </xf>
    <xf numFmtId="0" fontId="2" fillId="21" borderId="14" xfId="0" applyFont="1" applyFill="1" applyBorder="1" applyAlignment="1" applyProtection="1">
      <alignment horizontal="center" vertical="center" wrapText="1"/>
      <protection hidden="1"/>
    </xf>
    <xf numFmtId="0" fontId="2" fillId="21" borderId="14" xfId="0" applyFont="1" applyFill="1" applyBorder="1" applyAlignment="1" applyProtection="1">
      <alignment horizontal="center" vertical="center" wrapText="1"/>
      <protection hidden="1"/>
    </xf>
    <xf numFmtId="0" fontId="2" fillId="21" borderId="1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/>
    </xf>
    <xf numFmtId="0" fontId="2" fillId="21" borderId="15" xfId="0" applyFont="1" applyFill="1" applyBorder="1" applyAlignment="1" applyProtection="1">
      <alignment horizontal="center" vertical="center" wrapText="1"/>
      <protection hidden="1"/>
    </xf>
    <xf numFmtId="0" fontId="2" fillId="21" borderId="15" xfId="0" applyFont="1" applyFill="1" applyBorder="1" applyAlignment="1" applyProtection="1">
      <alignment horizontal="center" vertical="center"/>
      <protection hidden="1"/>
    </xf>
    <xf numFmtId="0" fontId="2" fillId="21" borderId="1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167" fontId="2" fillId="0" borderId="17" xfId="0" applyNumberFormat="1" applyFont="1" applyFill="1" applyBorder="1" applyAlignment="1">
      <alignment horizontal="center" vertical="center"/>
    </xf>
    <xf numFmtId="3" fontId="2" fillId="24" borderId="18" xfId="0" applyNumberFormat="1" applyFont="1" applyFill="1" applyBorder="1" applyAlignment="1" applyProtection="1">
      <alignment vertical="center"/>
      <protection hidden="1"/>
    </xf>
    <xf numFmtId="0" fontId="2" fillId="0" borderId="25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24" borderId="10" xfId="0" applyNumberFormat="1" applyFont="1" applyFill="1" applyBorder="1" applyAlignment="1" applyProtection="1">
      <alignment vertical="center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3" fontId="3" fillId="24" borderId="10" xfId="0" applyNumberFormat="1" applyFont="1" applyFill="1" applyBorder="1" applyAlignment="1" applyProtection="1">
      <alignment vertical="center"/>
      <protection hidden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167" fontId="2" fillId="0" borderId="19" xfId="0" applyNumberFormat="1" applyFont="1" applyFill="1" applyBorder="1" applyAlignment="1">
      <alignment horizontal="center" vertical="center"/>
    </xf>
    <xf numFmtId="3" fontId="2" fillId="24" borderId="11" xfId="0" applyNumberFormat="1" applyFont="1" applyFill="1" applyBorder="1" applyAlignment="1" applyProtection="1">
      <alignment vertical="center"/>
      <protection hidden="1"/>
    </xf>
    <xf numFmtId="0" fontId="2" fillId="20" borderId="22" xfId="0" applyFont="1" applyFill="1" applyBorder="1" applyAlignment="1">
      <alignment horizontal="left" vertical="center" wrapText="1"/>
    </xf>
    <xf numFmtId="0" fontId="2" fillId="20" borderId="23" xfId="0" applyFont="1" applyFill="1" applyBorder="1" applyAlignment="1">
      <alignment horizontal="left" vertical="center" wrapText="1"/>
    </xf>
    <xf numFmtId="0" fontId="2" fillId="20" borderId="23" xfId="0" applyFont="1" applyFill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 indent="1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167" fontId="2" fillId="0" borderId="18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24" borderId="11" xfId="0" applyNumberFormat="1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3" fontId="1" fillId="22" borderId="10" xfId="0" applyNumberFormat="1" applyFont="1" applyFill="1" applyBorder="1" applyAlignment="1" applyProtection="1">
      <alignment vertical="center"/>
      <protection locked="0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6" xfId="59"/>
    <cellStyle name="Normal 17" xfId="60"/>
    <cellStyle name="Normal 18" xfId="61"/>
    <cellStyle name="Normal 19" xfId="62"/>
    <cellStyle name="Normal 2" xfId="63"/>
    <cellStyle name="Normal 20" xfId="64"/>
    <cellStyle name="Normal 3" xfId="65"/>
    <cellStyle name="Normal 6" xfId="66"/>
    <cellStyle name="Normal 7" xfId="67"/>
    <cellStyle name="Normal 8" xfId="68"/>
    <cellStyle name="Normal 9" xfId="69"/>
    <cellStyle name="Normal_TFI-KI" xfId="70"/>
    <cellStyle name="Normal_TFI-POD" xfId="71"/>
    <cellStyle name="Note" xfId="72"/>
    <cellStyle name="Obično_Knjiga2" xfId="73"/>
    <cellStyle name="Output" xfId="74"/>
    <cellStyle name="Percent" xfId="75"/>
    <cellStyle name="Style 1" xfId="76"/>
    <cellStyle name="Title" xfId="77"/>
    <cellStyle name="Total" xfId="78"/>
    <cellStyle name="Warning Text" xfId="79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64"/>
  <sheetViews>
    <sheetView view="pageBreakPreview" zoomScale="110" zoomScaleSheetLayoutView="110" zoomScalePageLayoutView="0" workbookViewId="0" topLeftCell="A1">
      <selection activeCell="H9" sqref="H9"/>
    </sheetView>
  </sheetViews>
  <sheetFormatPr defaultColWidth="9.140625" defaultRowHeight="12.75"/>
  <cols>
    <col min="1" max="1" width="9.140625" style="160" customWidth="1"/>
    <col min="2" max="2" width="13.00390625" style="160" customWidth="1"/>
    <col min="3" max="6" width="9.140625" style="160" customWidth="1"/>
    <col min="7" max="7" width="15.140625" style="160" customWidth="1"/>
    <col min="8" max="8" width="19.28125" style="160" customWidth="1"/>
    <col min="9" max="9" width="14.421875" style="160" customWidth="1"/>
    <col min="10" max="16384" width="9.140625" style="160" customWidth="1"/>
  </cols>
  <sheetData>
    <row r="1" spans="1:3" ht="15">
      <c r="A1" s="159" t="s">
        <v>234</v>
      </c>
      <c r="B1" s="159"/>
      <c r="C1" s="159"/>
    </row>
    <row r="2" spans="1:9" ht="15">
      <c r="A2" s="161" t="s">
        <v>235</v>
      </c>
      <c r="B2" s="161"/>
      <c r="C2" s="161"/>
      <c r="D2" s="162"/>
      <c r="E2" s="163" t="s">
        <v>333</v>
      </c>
      <c r="F2" s="164"/>
      <c r="G2" s="165" t="s">
        <v>236</v>
      </c>
      <c r="H2" s="163" t="s">
        <v>334</v>
      </c>
      <c r="I2" s="166"/>
    </row>
    <row r="3" spans="1:9" ht="14.25">
      <c r="A3" s="167"/>
      <c r="B3" s="167"/>
      <c r="C3" s="167"/>
      <c r="D3" s="167"/>
      <c r="E3" s="168"/>
      <c r="F3" s="168"/>
      <c r="G3" s="167"/>
      <c r="H3" s="167"/>
      <c r="I3" s="169"/>
    </row>
    <row r="4" spans="1:9" ht="14.25">
      <c r="A4" s="170" t="s">
        <v>237</v>
      </c>
      <c r="B4" s="170"/>
      <c r="C4" s="170"/>
      <c r="D4" s="170"/>
      <c r="E4" s="170"/>
      <c r="F4" s="170"/>
      <c r="G4" s="170"/>
      <c r="H4" s="170"/>
      <c r="I4" s="170"/>
    </row>
    <row r="5" spans="1:9" ht="14.25">
      <c r="A5" s="171"/>
      <c r="B5" s="171"/>
      <c r="C5" s="171"/>
      <c r="D5" s="172"/>
      <c r="E5" s="173"/>
      <c r="F5" s="174"/>
      <c r="G5" s="175"/>
      <c r="H5" s="176"/>
      <c r="I5" s="177"/>
    </row>
    <row r="6" spans="1:9" ht="15">
      <c r="A6" s="178" t="s">
        <v>238</v>
      </c>
      <c r="B6" s="179"/>
      <c r="C6" s="180" t="s">
        <v>296</v>
      </c>
      <c r="D6" s="181"/>
      <c r="E6" s="182"/>
      <c r="F6" s="182"/>
      <c r="G6" s="182"/>
      <c r="H6" s="182"/>
      <c r="I6" s="183"/>
    </row>
    <row r="7" spans="1:9" ht="14.25">
      <c r="A7" s="184"/>
      <c r="B7" s="184"/>
      <c r="C7" s="171"/>
      <c r="D7" s="171"/>
      <c r="E7" s="182"/>
      <c r="F7" s="182"/>
      <c r="G7" s="182"/>
      <c r="H7" s="182"/>
      <c r="I7" s="183"/>
    </row>
    <row r="8" spans="1:9" ht="15">
      <c r="A8" s="185" t="s">
        <v>239</v>
      </c>
      <c r="B8" s="186"/>
      <c r="C8" s="180" t="s">
        <v>297</v>
      </c>
      <c r="D8" s="181"/>
      <c r="E8" s="182"/>
      <c r="F8" s="182"/>
      <c r="G8" s="182"/>
      <c r="H8" s="182"/>
      <c r="I8" s="172"/>
    </row>
    <row r="9" spans="1:9" ht="14.25">
      <c r="A9" s="187"/>
      <c r="B9" s="187"/>
      <c r="C9" s="188"/>
      <c r="D9" s="171"/>
      <c r="E9" s="171"/>
      <c r="F9" s="171"/>
      <c r="G9" s="171"/>
      <c r="H9" s="171"/>
      <c r="I9" s="171"/>
    </row>
    <row r="10" spans="1:9" ht="15">
      <c r="A10" s="185" t="s">
        <v>240</v>
      </c>
      <c r="B10" s="189"/>
      <c r="C10" s="180" t="s">
        <v>298</v>
      </c>
      <c r="D10" s="181"/>
      <c r="E10" s="171"/>
      <c r="F10" s="171"/>
      <c r="G10" s="171"/>
      <c r="H10" s="171"/>
      <c r="I10" s="171"/>
    </row>
    <row r="11" spans="1:9" ht="14.25">
      <c r="A11" s="190"/>
      <c r="B11" s="190"/>
      <c r="C11" s="171"/>
      <c r="D11" s="171"/>
      <c r="E11" s="171"/>
      <c r="F11" s="171"/>
      <c r="G11" s="171"/>
      <c r="H11" s="171"/>
      <c r="I11" s="171"/>
    </row>
    <row r="12" spans="1:9" ht="15">
      <c r="A12" s="178" t="s">
        <v>241</v>
      </c>
      <c r="B12" s="179"/>
      <c r="C12" s="191" t="s">
        <v>299</v>
      </c>
      <c r="D12" s="192"/>
      <c r="E12" s="192"/>
      <c r="F12" s="192"/>
      <c r="G12" s="192"/>
      <c r="H12" s="192"/>
      <c r="I12" s="193"/>
    </row>
    <row r="13" spans="1:9" ht="14.25">
      <c r="A13" s="184"/>
      <c r="B13" s="184"/>
      <c r="C13" s="194"/>
      <c r="D13" s="171"/>
      <c r="E13" s="171"/>
      <c r="F13" s="171"/>
      <c r="G13" s="171"/>
      <c r="H13" s="171"/>
      <c r="I13" s="171"/>
    </row>
    <row r="14" spans="1:9" ht="15">
      <c r="A14" s="178" t="s">
        <v>242</v>
      </c>
      <c r="B14" s="179"/>
      <c r="C14" s="195">
        <v>21000</v>
      </c>
      <c r="D14" s="196"/>
      <c r="E14" s="171"/>
      <c r="F14" s="191" t="s">
        <v>300</v>
      </c>
      <c r="G14" s="192"/>
      <c r="H14" s="192"/>
      <c r="I14" s="193"/>
    </row>
    <row r="15" spans="1:9" ht="14.25">
      <c r="A15" s="184"/>
      <c r="B15" s="184"/>
      <c r="C15" s="171"/>
      <c r="D15" s="171"/>
      <c r="E15" s="171"/>
      <c r="F15" s="171"/>
      <c r="G15" s="171"/>
      <c r="H15" s="171"/>
      <c r="I15" s="171"/>
    </row>
    <row r="16" spans="1:9" ht="15">
      <c r="A16" s="178" t="s">
        <v>243</v>
      </c>
      <c r="B16" s="179"/>
      <c r="C16" s="191" t="s">
        <v>301</v>
      </c>
      <c r="D16" s="192"/>
      <c r="E16" s="192"/>
      <c r="F16" s="192"/>
      <c r="G16" s="192"/>
      <c r="H16" s="192"/>
      <c r="I16" s="193"/>
    </row>
    <row r="17" spans="1:9" ht="14.25">
      <c r="A17" s="184"/>
      <c r="B17" s="184"/>
      <c r="C17" s="171"/>
      <c r="D17" s="171"/>
      <c r="E17" s="171"/>
      <c r="F17" s="171"/>
      <c r="G17" s="171"/>
      <c r="H17" s="171"/>
      <c r="I17" s="171"/>
    </row>
    <row r="18" spans="1:9" ht="15">
      <c r="A18" s="178" t="s">
        <v>244</v>
      </c>
      <c r="B18" s="179"/>
      <c r="C18" s="197" t="s">
        <v>302</v>
      </c>
      <c r="D18" s="198"/>
      <c r="E18" s="198"/>
      <c r="F18" s="198"/>
      <c r="G18" s="198"/>
      <c r="H18" s="198"/>
      <c r="I18" s="199"/>
    </row>
    <row r="19" spans="1:9" ht="14.25">
      <c r="A19" s="184"/>
      <c r="B19" s="184"/>
      <c r="C19" s="194"/>
      <c r="D19" s="171"/>
      <c r="E19" s="171"/>
      <c r="F19" s="171"/>
      <c r="G19" s="171"/>
      <c r="H19" s="171"/>
      <c r="I19" s="171"/>
    </row>
    <row r="20" spans="1:9" ht="15">
      <c r="A20" s="178" t="s">
        <v>245</v>
      </c>
      <c r="B20" s="179"/>
      <c r="C20" s="197" t="s">
        <v>303</v>
      </c>
      <c r="D20" s="198"/>
      <c r="E20" s="198"/>
      <c r="F20" s="198"/>
      <c r="G20" s="198"/>
      <c r="H20" s="198"/>
      <c r="I20" s="199"/>
    </row>
    <row r="21" spans="1:9" ht="14.25">
      <c r="A21" s="184"/>
      <c r="B21" s="184"/>
      <c r="C21" s="194"/>
      <c r="D21" s="171"/>
      <c r="E21" s="171"/>
      <c r="F21" s="171"/>
      <c r="G21" s="171"/>
      <c r="H21" s="171"/>
      <c r="I21" s="171"/>
    </row>
    <row r="22" spans="1:9" ht="15">
      <c r="A22" s="178" t="s">
        <v>246</v>
      </c>
      <c r="B22" s="179"/>
      <c r="C22" s="200">
        <v>409</v>
      </c>
      <c r="D22" s="191" t="s">
        <v>300</v>
      </c>
      <c r="E22" s="201"/>
      <c r="F22" s="202"/>
      <c r="G22" s="203"/>
      <c r="H22" s="204"/>
      <c r="I22" s="205"/>
    </row>
    <row r="23" spans="1:9" ht="14.25">
      <c r="A23" s="184"/>
      <c r="B23" s="184"/>
      <c r="C23" s="171"/>
      <c r="D23" s="206"/>
      <c r="E23" s="206"/>
      <c r="F23" s="206"/>
      <c r="G23" s="206"/>
      <c r="H23" s="171"/>
      <c r="I23" s="172"/>
    </row>
    <row r="24" spans="1:9" ht="15">
      <c r="A24" s="178" t="s">
        <v>247</v>
      </c>
      <c r="B24" s="179"/>
      <c r="C24" s="200">
        <v>17</v>
      </c>
      <c r="D24" s="191" t="s">
        <v>304</v>
      </c>
      <c r="E24" s="201"/>
      <c r="F24" s="201"/>
      <c r="G24" s="202"/>
      <c r="H24" s="207" t="s">
        <v>248</v>
      </c>
      <c r="I24" s="208">
        <v>372</v>
      </c>
    </row>
    <row r="25" spans="1:9" ht="14.25">
      <c r="A25" s="184"/>
      <c r="B25" s="184"/>
      <c r="C25" s="171"/>
      <c r="D25" s="206"/>
      <c r="E25" s="206"/>
      <c r="F25" s="206"/>
      <c r="G25" s="184"/>
      <c r="H25" s="184" t="s">
        <v>249</v>
      </c>
      <c r="I25" s="194"/>
    </row>
    <row r="26" spans="1:9" ht="15">
      <c r="A26" s="178" t="s">
        <v>250</v>
      </c>
      <c r="B26" s="179"/>
      <c r="C26" s="209" t="s">
        <v>305</v>
      </c>
      <c r="D26" s="210"/>
      <c r="F26" s="211"/>
      <c r="G26" s="178" t="s">
        <v>251</v>
      </c>
      <c r="H26" s="179"/>
      <c r="I26" s="212" t="s">
        <v>306</v>
      </c>
    </row>
    <row r="27" spans="1:9" ht="14.25">
      <c r="A27" s="184"/>
      <c r="B27" s="184"/>
      <c r="C27" s="171"/>
      <c r="D27" s="211"/>
      <c r="E27" s="211"/>
      <c r="F27" s="211"/>
      <c r="G27" s="211"/>
      <c r="H27" s="171"/>
      <c r="I27" s="213"/>
    </row>
    <row r="28" spans="1:9" ht="14.25">
      <c r="A28" s="214" t="s">
        <v>252</v>
      </c>
      <c r="B28" s="215"/>
      <c r="C28" s="216"/>
      <c r="D28" s="216"/>
      <c r="E28" s="217" t="s">
        <v>253</v>
      </c>
      <c r="F28" s="218"/>
      <c r="G28" s="218"/>
      <c r="H28" s="219" t="s">
        <v>254</v>
      </c>
      <c r="I28" s="219"/>
    </row>
    <row r="29" spans="4:9" ht="14.25">
      <c r="D29" s="177"/>
      <c r="E29" s="171"/>
      <c r="F29" s="171"/>
      <c r="G29" s="171"/>
      <c r="H29" s="220"/>
      <c r="I29" s="213"/>
    </row>
    <row r="30" spans="1:9" ht="15">
      <c r="A30" s="221" t="s">
        <v>307</v>
      </c>
      <c r="B30" s="222"/>
      <c r="C30" s="222"/>
      <c r="D30" s="223"/>
      <c r="E30" s="221" t="s">
        <v>308</v>
      </c>
      <c r="F30" s="222"/>
      <c r="G30" s="222"/>
      <c r="H30" s="180" t="s">
        <v>311</v>
      </c>
      <c r="I30" s="181"/>
    </row>
    <row r="31" spans="1:9" ht="14.25">
      <c r="A31" s="224"/>
      <c r="B31" s="224"/>
      <c r="C31" s="194"/>
      <c r="D31" s="225"/>
      <c r="E31" s="225"/>
      <c r="F31" s="225"/>
      <c r="G31" s="226"/>
      <c r="H31" s="171"/>
      <c r="I31" s="227"/>
    </row>
    <row r="32" spans="1:9" ht="15">
      <c r="A32" s="221" t="s">
        <v>309</v>
      </c>
      <c r="B32" s="222"/>
      <c r="C32" s="222"/>
      <c r="D32" s="223"/>
      <c r="E32" s="221" t="s">
        <v>310</v>
      </c>
      <c r="F32" s="222"/>
      <c r="G32" s="222"/>
      <c r="H32" s="180" t="s">
        <v>312</v>
      </c>
      <c r="I32" s="181"/>
    </row>
    <row r="33" spans="1:9" ht="14.25">
      <c r="A33" s="224"/>
      <c r="B33" s="224"/>
      <c r="C33" s="194"/>
      <c r="D33" s="228"/>
      <c r="E33" s="228"/>
      <c r="F33" s="228"/>
      <c r="G33" s="229"/>
      <c r="H33" s="171"/>
      <c r="I33" s="230"/>
    </row>
    <row r="34" spans="1:9" ht="15">
      <c r="A34" s="221"/>
      <c r="B34" s="222"/>
      <c r="C34" s="222"/>
      <c r="D34" s="223"/>
      <c r="E34" s="221"/>
      <c r="F34" s="222"/>
      <c r="G34" s="222"/>
      <c r="H34" s="180"/>
      <c r="I34" s="181"/>
    </row>
    <row r="35" spans="1:9" ht="14.25">
      <c r="A35" s="224"/>
      <c r="B35" s="224"/>
      <c r="C35" s="194"/>
      <c r="D35" s="228"/>
      <c r="E35" s="228"/>
      <c r="F35" s="228"/>
      <c r="G35" s="229"/>
      <c r="H35" s="171"/>
      <c r="I35" s="230"/>
    </row>
    <row r="36" spans="1:9" ht="15">
      <c r="A36" s="221"/>
      <c r="B36" s="222"/>
      <c r="C36" s="222"/>
      <c r="D36" s="223"/>
      <c r="E36" s="221"/>
      <c r="F36" s="222"/>
      <c r="G36" s="222"/>
      <c r="H36" s="180"/>
      <c r="I36" s="181"/>
    </row>
    <row r="37" spans="1:9" ht="14.25">
      <c r="A37" s="231"/>
      <c r="B37" s="231"/>
      <c r="C37" s="232"/>
      <c r="D37" s="233"/>
      <c r="E37" s="171"/>
      <c r="F37" s="232"/>
      <c r="G37" s="233"/>
      <c r="H37" s="171"/>
      <c r="I37" s="171"/>
    </row>
    <row r="38" spans="1:9" ht="15">
      <c r="A38" s="221"/>
      <c r="B38" s="222"/>
      <c r="C38" s="222"/>
      <c r="D38" s="223"/>
      <c r="E38" s="221"/>
      <c r="F38" s="222"/>
      <c r="G38" s="222"/>
      <c r="H38" s="180"/>
      <c r="I38" s="181"/>
    </row>
    <row r="39" spans="1:9" ht="14.25">
      <c r="A39" s="231"/>
      <c r="B39" s="231"/>
      <c r="C39" s="234"/>
      <c r="D39" s="235"/>
      <c r="E39" s="171"/>
      <c r="F39" s="234"/>
      <c r="G39" s="235"/>
      <c r="H39" s="171"/>
      <c r="I39" s="171"/>
    </row>
    <row r="40" spans="1:9" ht="15">
      <c r="A40" s="221"/>
      <c r="B40" s="222"/>
      <c r="C40" s="222"/>
      <c r="D40" s="223"/>
      <c r="E40" s="221"/>
      <c r="F40" s="222"/>
      <c r="G40" s="222"/>
      <c r="H40" s="180"/>
      <c r="I40" s="181"/>
    </row>
    <row r="41" spans="1:9" ht="15">
      <c r="A41" s="236"/>
      <c r="B41" s="237"/>
      <c r="C41" s="237"/>
      <c r="D41" s="237"/>
      <c r="E41" s="236"/>
      <c r="F41" s="237"/>
      <c r="G41" s="237"/>
      <c r="H41" s="238"/>
      <c r="I41" s="239"/>
    </row>
    <row r="42" spans="1:9" ht="14.25">
      <c r="A42" s="231"/>
      <c r="B42" s="231"/>
      <c r="C42" s="234"/>
      <c r="D42" s="235"/>
      <c r="E42" s="171"/>
      <c r="F42" s="234"/>
      <c r="G42" s="235"/>
      <c r="H42" s="171"/>
      <c r="I42" s="171"/>
    </row>
    <row r="43" spans="1:9" ht="14.25">
      <c r="A43" s="240"/>
      <c r="B43" s="240"/>
      <c r="C43" s="240"/>
      <c r="D43" s="188"/>
      <c r="E43" s="188"/>
      <c r="F43" s="240"/>
      <c r="G43" s="188"/>
      <c r="H43" s="188"/>
      <c r="I43" s="188"/>
    </row>
    <row r="44" spans="1:9" ht="15">
      <c r="A44" s="241" t="s">
        <v>255</v>
      </c>
      <c r="B44" s="186"/>
      <c r="C44" s="180"/>
      <c r="D44" s="181"/>
      <c r="E44" s="172"/>
      <c r="F44" s="191"/>
      <c r="G44" s="222"/>
      <c r="H44" s="222"/>
      <c r="I44" s="223"/>
    </row>
    <row r="45" spans="1:9" ht="14.25">
      <c r="A45" s="231"/>
      <c r="B45" s="231"/>
      <c r="C45" s="232"/>
      <c r="D45" s="233"/>
      <c r="E45" s="171"/>
      <c r="F45" s="232"/>
      <c r="G45" s="242"/>
      <c r="H45" s="243"/>
      <c r="I45" s="243"/>
    </row>
    <row r="46" spans="1:9" ht="15">
      <c r="A46" s="241" t="s">
        <v>256</v>
      </c>
      <c r="B46" s="186"/>
      <c r="C46" s="191" t="s">
        <v>313</v>
      </c>
      <c r="D46" s="244"/>
      <c r="E46" s="244"/>
      <c r="F46" s="244"/>
      <c r="G46" s="244"/>
      <c r="H46" s="244"/>
      <c r="I46" s="244"/>
    </row>
    <row r="47" spans="1:9" ht="14.25">
      <c r="A47" s="184"/>
      <c r="B47" s="184"/>
      <c r="C47" s="245" t="s">
        <v>257</v>
      </c>
      <c r="D47" s="172"/>
      <c r="E47" s="172"/>
      <c r="F47" s="172"/>
      <c r="G47" s="172"/>
      <c r="H47" s="172"/>
      <c r="I47" s="172"/>
    </row>
    <row r="48" spans="1:9" ht="15">
      <c r="A48" s="241" t="s">
        <v>258</v>
      </c>
      <c r="B48" s="186"/>
      <c r="C48" s="246" t="s">
        <v>314</v>
      </c>
      <c r="D48" s="247"/>
      <c r="E48" s="248"/>
      <c r="F48" s="172"/>
      <c r="G48" s="207" t="s">
        <v>259</v>
      </c>
      <c r="H48" s="246" t="s">
        <v>315</v>
      </c>
      <c r="I48" s="248"/>
    </row>
    <row r="49" spans="1:9" ht="14.25">
      <c r="A49" s="184"/>
      <c r="B49" s="184"/>
      <c r="C49" s="245"/>
      <c r="D49" s="172"/>
      <c r="E49" s="172"/>
      <c r="F49" s="172"/>
      <c r="G49" s="172"/>
      <c r="H49" s="172"/>
      <c r="I49" s="172"/>
    </row>
    <row r="50" spans="1:9" ht="15">
      <c r="A50" s="241" t="s">
        <v>244</v>
      </c>
      <c r="B50" s="186"/>
      <c r="C50" s="249" t="s">
        <v>316</v>
      </c>
      <c r="D50" s="247"/>
      <c r="E50" s="247"/>
      <c r="F50" s="247"/>
      <c r="G50" s="247"/>
      <c r="H50" s="247"/>
      <c r="I50" s="248"/>
    </row>
    <row r="51" spans="1:9" ht="14.25">
      <c r="A51" s="184"/>
      <c r="B51" s="184"/>
      <c r="C51" s="172"/>
      <c r="D51" s="172"/>
      <c r="E51" s="172"/>
      <c r="F51" s="172"/>
      <c r="G51" s="172"/>
      <c r="H51" s="172"/>
      <c r="I51" s="172"/>
    </row>
    <row r="52" spans="1:9" ht="15">
      <c r="A52" s="178" t="s">
        <v>260</v>
      </c>
      <c r="B52" s="179"/>
      <c r="C52" s="246" t="s">
        <v>335</v>
      </c>
      <c r="D52" s="247"/>
      <c r="E52" s="247"/>
      <c r="F52" s="247"/>
      <c r="G52" s="247"/>
      <c r="H52" s="247"/>
      <c r="I52" s="193"/>
    </row>
    <row r="53" spans="1:9" ht="14.25">
      <c r="A53" s="250"/>
      <c r="B53" s="250"/>
      <c r="C53" s="251" t="s">
        <v>261</v>
      </c>
      <c r="D53" s="251"/>
      <c r="E53" s="251"/>
      <c r="F53" s="251"/>
      <c r="G53" s="251"/>
      <c r="H53" s="251"/>
      <c r="I53" s="252"/>
    </row>
    <row r="54" spans="1:9" ht="14.25">
      <c r="A54" s="250"/>
      <c r="B54" s="250"/>
      <c r="C54" s="253"/>
      <c r="D54" s="253"/>
      <c r="E54" s="253"/>
      <c r="F54" s="253"/>
      <c r="G54" s="253"/>
      <c r="H54" s="253"/>
      <c r="I54" s="252"/>
    </row>
    <row r="55" spans="1:9" ht="15">
      <c r="A55" s="250"/>
      <c r="B55" s="254" t="s">
        <v>262</v>
      </c>
      <c r="C55" s="159"/>
      <c r="D55" s="159"/>
      <c r="E55" s="159"/>
      <c r="F55" s="255"/>
      <c r="G55" s="255"/>
      <c r="H55" s="256"/>
      <c r="I55" s="256"/>
    </row>
    <row r="56" spans="1:9" ht="14.25">
      <c r="A56" s="250"/>
      <c r="B56" s="257" t="s">
        <v>330</v>
      </c>
      <c r="C56" s="258"/>
      <c r="D56" s="258"/>
      <c r="E56" s="258"/>
      <c r="F56" s="258"/>
      <c r="G56" s="258"/>
      <c r="H56" s="259" t="s">
        <v>291</v>
      </c>
      <c r="I56" s="259"/>
    </row>
    <row r="57" spans="1:9" ht="14.25">
      <c r="A57" s="250"/>
      <c r="B57" s="257" t="s">
        <v>292</v>
      </c>
      <c r="C57" s="258"/>
      <c r="D57" s="258"/>
      <c r="E57" s="258"/>
      <c r="F57" s="258"/>
      <c r="G57" s="258"/>
      <c r="H57" s="259"/>
      <c r="I57" s="259"/>
    </row>
    <row r="58" spans="1:9" ht="14.25">
      <c r="A58" s="250"/>
      <c r="B58" s="257" t="s">
        <v>293</v>
      </c>
      <c r="C58" s="258"/>
      <c r="D58" s="258"/>
      <c r="E58" s="258"/>
      <c r="F58" s="258"/>
      <c r="G58" s="258"/>
      <c r="H58" s="259"/>
      <c r="I58" s="259"/>
    </row>
    <row r="59" spans="1:9" ht="14.25">
      <c r="A59" s="250"/>
      <c r="B59" s="257" t="s">
        <v>294</v>
      </c>
      <c r="C59" s="260"/>
      <c r="D59" s="260"/>
      <c r="E59" s="260"/>
      <c r="F59" s="260"/>
      <c r="G59" s="260"/>
      <c r="H59" s="259"/>
      <c r="I59" s="259"/>
    </row>
    <row r="60" spans="1:9" ht="14.25">
      <c r="A60" s="250"/>
      <c r="B60" s="257" t="s">
        <v>295</v>
      </c>
      <c r="C60" s="260"/>
      <c r="D60" s="260"/>
      <c r="E60" s="260"/>
      <c r="F60" s="260"/>
      <c r="G60" s="260"/>
      <c r="H60" s="259"/>
      <c r="I60" s="259"/>
    </row>
    <row r="61" spans="1:9" ht="14.25">
      <c r="A61" s="250"/>
      <c r="B61" s="250"/>
      <c r="C61" s="253"/>
      <c r="D61" s="253"/>
      <c r="E61" s="253"/>
      <c r="F61" s="253"/>
      <c r="G61" s="253"/>
      <c r="H61" s="253"/>
      <c r="I61" s="252"/>
    </row>
    <row r="62" spans="1:9" ht="15.75" thickBot="1">
      <c r="A62" s="261" t="s">
        <v>263</v>
      </c>
      <c r="B62" s="172"/>
      <c r="C62" s="172"/>
      <c r="D62" s="172"/>
      <c r="E62" s="172"/>
      <c r="F62" s="172"/>
      <c r="G62" s="262"/>
      <c r="H62" s="263"/>
      <c r="I62" s="262"/>
    </row>
    <row r="63" spans="1:9" ht="14.25">
      <c r="A63" s="172"/>
      <c r="B63" s="172"/>
      <c r="C63" s="172"/>
      <c r="D63" s="172"/>
      <c r="E63" s="250" t="s">
        <v>264</v>
      </c>
      <c r="G63" s="264" t="s">
        <v>265</v>
      </c>
      <c r="H63" s="265"/>
      <c r="I63" s="266"/>
    </row>
    <row r="64" spans="1:9" ht="14.25">
      <c r="A64" s="267"/>
      <c r="B64" s="267"/>
      <c r="C64" s="177"/>
      <c r="D64" s="177"/>
      <c r="E64" s="177"/>
      <c r="F64" s="177"/>
      <c r="G64" s="268"/>
      <c r="H64" s="269"/>
      <c r="I64" s="17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L71"/>
  <sheetViews>
    <sheetView view="pageBreakPreview" zoomScale="110" zoomScaleSheetLayoutView="110" zoomScalePageLayoutView="0" workbookViewId="0" topLeftCell="A1">
      <selection activeCell="A16" sqref="A16:H16"/>
    </sheetView>
  </sheetViews>
  <sheetFormatPr defaultColWidth="9.140625" defaultRowHeight="12.75"/>
  <cols>
    <col min="1" max="5" width="9.140625" style="19" customWidth="1"/>
    <col min="6" max="6" width="9.00390625" style="19" customWidth="1"/>
    <col min="7" max="7" width="8.140625" style="19" hidden="1" customWidth="1"/>
    <col min="8" max="8" width="9.140625" style="19" hidden="1" customWidth="1"/>
    <col min="9" max="10" width="9.140625" style="19" customWidth="1"/>
    <col min="11" max="11" width="13.57421875" style="19" customWidth="1"/>
    <col min="12" max="12" width="12.8515625" style="19" customWidth="1"/>
    <col min="13" max="16384" width="9.140625" style="19" customWidth="1"/>
  </cols>
  <sheetData>
    <row r="1" spans="1:12" ht="12.75" customHeight="1">
      <c r="A1" s="65" t="s">
        <v>149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.75" customHeight="1">
      <c r="A2" s="66" t="s">
        <v>337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1.25">
      <c r="A3" s="20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2.75">
      <c r="A4" s="63" t="s">
        <v>332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s="273" customFormat="1" ht="24.75" thickBot="1">
      <c r="A5" s="270" t="s">
        <v>51</v>
      </c>
      <c r="B5" s="270"/>
      <c r="C5" s="270"/>
      <c r="D5" s="270"/>
      <c r="E5" s="270"/>
      <c r="F5" s="270"/>
      <c r="G5" s="270"/>
      <c r="H5" s="270"/>
      <c r="I5" s="271" t="s">
        <v>317</v>
      </c>
      <c r="J5" s="272" t="s">
        <v>329</v>
      </c>
      <c r="K5" s="271" t="s">
        <v>145</v>
      </c>
      <c r="L5" s="271" t="s">
        <v>146</v>
      </c>
    </row>
    <row r="6" spans="1:12" s="273" customFormat="1" ht="12">
      <c r="A6" s="274">
        <v>1</v>
      </c>
      <c r="B6" s="274"/>
      <c r="C6" s="274"/>
      <c r="D6" s="274"/>
      <c r="E6" s="274"/>
      <c r="F6" s="274"/>
      <c r="G6" s="274"/>
      <c r="H6" s="274"/>
      <c r="I6" s="275">
        <v>2</v>
      </c>
      <c r="J6" s="275" t="s">
        <v>327</v>
      </c>
      <c r="K6" s="276">
        <v>4</v>
      </c>
      <c r="L6" s="276">
        <v>4</v>
      </c>
    </row>
    <row r="7" spans="1:12" s="273" customFormat="1" ht="12">
      <c r="A7" s="277" t="s">
        <v>340</v>
      </c>
      <c r="B7" s="278"/>
      <c r="C7" s="278"/>
      <c r="D7" s="278"/>
      <c r="E7" s="278"/>
      <c r="F7" s="278"/>
      <c r="G7" s="278"/>
      <c r="H7" s="279"/>
      <c r="I7" s="280">
        <v>111</v>
      </c>
      <c r="J7" s="280"/>
      <c r="K7" s="281">
        <f>SUM(K8:K9)</f>
        <v>141115734</v>
      </c>
      <c r="L7" s="281">
        <f>SUM(L8:L9)</f>
        <v>131260882</v>
      </c>
    </row>
    <row r="8" spans="1:12" s="273" customFormat="1" ht="12">
      <c r="A8" s="130" t="s">
        <v>147</v>
      </c>
      <c r="B8" s="131"/>
      <c r="C8" s="131"/>
      <c r="D8" s="131"/>
      <c r="E8" s="131"/>
      <c r="F8" s="131"/>
      <c r="G8" s="131"/>
      <c r="H8" s="282"/>
      <c r="I8" s="2">
        <v>112</v>
      </c>
      <c r="J8" s="2">
        <v>3</v>
      </c>
      <c r="K8" s="283">
        <v>131879459</v>
      </c>
      <c r="L8" s="283">
        <v>123745534</v>
      </c>
    </row>
    <row r="9" spans="1:12" s="273" customFormat="1" ht="12">
      <c r="A9" s="130" t="s">
        <v>96</v>
      </c>
      <c r="B9" s="131"/>
      <c r="C9" s="131"/>
      <c r="D9" s="131"/>
      <c r="E9" s="131"/>
      <c r="F9" s="131"/>
      <c r="G9" s="131"/>
      <c r="H9" s="282"/>
      <c r="I9" s="2">
        <v>113</v>
      </c>
      <c r="J9" s="2">
        <v>4</v>
      </c>
      <c r="K9" s="283">
        <v>9236275</v>
      </c>
      <c r="L9" s="283">
        <v>7515348</v>
      </c>
    </row>
    <row r="10" spans="1:12" s="273" customFormat="1" ht="12">
      <c r="A10" s="130" t="s">
        <v>341</v>
      </c>
      <c r="B10" s="131"/>
      <c r="C10" s="131"/>
      <c r="D10" s="131"/>
      <c r="E10" s="131"/>
      <c r="F10" s="131"/>
      <c r="G10" s="131"/>
      <c r="H10" s="282"/>
      <c r="I10" s="2">
        <v>114</v>
      </c>
      <c r="J10" s="2"/>
      <c r="K10" s="284">
        <f>K11+K12+K16+K20+K21+K22+K25+K26</f>
        <v>138475421</v>
      </c>
      <c r="L10" s="284">
        <f>L11+L12+L16+L20+L21+L22+L25+L26</f>
        <v>199019466</v>
      </c>
    </row>
    <row r="11" spans="1:12" s="273" customFormat="1" ht="12">
      <c r="A11" s="130" t="s">
        <v>97</v>
      </c>
      <c r="B11" s="131"/>
      <c r="C11" s="131"/>
      <c r="D11" s="131"/>
      <c r="E11" s="131"/>
      <c r="F11" s="131"/>
      <c r="G11" s="131"/>
      <c r="H11" s="282"/>
      <c r="I11" s="2">
        <v>115</v>
      </c>
      <c r="J11" s="2"/>
      <c r="K11" s="283">
        <v>0</v>
      </c>
      <c r="L11" s="283"/>
    </row>
    <row r="12" spans="1:12" s="273" customFormat="1" ht="12">
      <c r="A12" s="130" t="s">
        <v>342</v>
      </c>
      <c r="B12" s="131"/>
      <c r="C12" s="131"/>
      <c r="D12" s="131"/>
      <c r="E12" s="131"/>
      <c r="F12" s="131"/>
      <c r="G12" s="131"/>
      <c r="H12" s="282"/>
      <c r="I12" s="2">
        <v>116</v>
      </c>
      <c r="J12" s="2"/>
      <c r="K12" s="284">
        <f>SUM(K13:K15)</f>
        <v>62483093</v>
      </c>
      <c r="L12" s="284">
        <f>SUM(L13:L15)</f>
        <v>61057022</v>
      </c>
    </row>
    <row r="13" spans="1:12" s="273" customFormat="1" ht="12">
      <c r="A13" s="120" t="s">
        <v>141</v>
      </c>
      <c r="B13" s="121"/>
      <c r="C13" s="121"/>
      <c r="D13" s="121"/>
      <c r="E13" s="121"/>
      <c r="F13" s="121"/>
      <c r="G13" s="121"/>
      <c r="H13" s="285"/>
      <c r="I13" s="2">
        <v>117</v>
      </c>
      <c r="J13" s="2">
        <v>5</v>
      </c>
      <c r="K13" s="283">
        <v>25666224</v>
      </c>
      <c r="L13" s="283">
        <v>23087678</v>
      </c>
    </row>
    <row r="14" spans="1:12" s="273" customFormat="1" ht="12">
      <c r="A14" s="120" t="s">
        <v>142</v>
      </c>
      <c r="B14" s="121"/>
      <c r="C14" s="121"/>
      <c r="D14" s="121"/>
      <c r="E14" s="121"/>
      <c r="F14" s="121"/>
      <c r="G14" s="121"/>
      <c r="H14" s="285"/>
      <c r="I14" s="2">
        <v>118</v>
      </c>
      <c r="J14" s="2">
        <v>6</v>
      </c>
      <c r="K14" s="283">
        <v>1821832</v>
      </c>
      <c r="L14" s="283">
        <v>2603363</v>
      </c>
    </row>
    <row r="15" spans="1:12" s="273" customFormat="1" ht="12">
      <c r="A15" s="120" t="s">
        <v>53</v>
      </c>
      <c r="B15" s="121"/>
      <c r="C15" s="121"/>
      <c r="D15" s="121"/>
      <c r="E15" s="121"/>
      <c r="F15" s="121"/>
      <c r="G15" s="121"/>
      <c r="H15" s="285"/>
      <c r="I15" s="2">
        <v>119</v>
      </c>
      <c r="J15" s="2">
        <v>7</v>
      </c>
      <c r="K15" s="283">
        <v>34995037</v>
      </c>
      <c r="L15" s="283">
        <v>35365981</v>
      </c>
    </row>
    <row r="16" spans="1:12" s="273" customFormat="1" ht="12">
      <c r="A16" s="130" t="s">
        <v>343</v>
      </c>
      <c r="B16" s="131"/>
      <c r="C16" s="131"/>
      <c r="D16" s="131"/>
      <c r="E16" s="131"/>
      <c r="F16" s="131"/>
      <c r="G16" s="131"/>
      <c r="H16" s="282"/>
      <c r="I16" s="2">
        <v>120</v>
      </c>
      <c r="J16" s="2">
        <v>8</v>
      </c>
      <c r="K16" s="284">
        <f>SUM(K17:K19)</f>
        <v>55176726</v>
      </c>
      <c r="L16" s="284">
        <f>SUM(L17:L19)</f>
        <v>48323706</v>
      </c>
    </row>
    <row r="17" spans="1:12" s="273" customFormat="1" ht="12">
      <c r="A17" s="120" t="s">
        <v>54</v>
      </c>
      <c r="B17" s="121"/>
      <c r="C17" s="121"/>
      <c r="D17" s="121"/>
      <c r="E17" s="121"/>
      <c r="F17" s="121"/>
      <c r="G17" s="121"/>
      <c r="H17" s="285"/>
      <c r="I17" s="2">
        <v>121</v>
      </c>
      <c r="J17" s="2"/>
      <c r="K17" s="283">
        <v>32204446</v>
      </c>
      <c r="L17" s="283">
        <v>28748042</v>
      </c>
    </row>
    <row r="18" spans="1:12" s="273" customFormat="1" ht="12">
      <c r="A18" s="120" t="s">
        <v>55</v>
      </c>
      <c r="B18" s="121"/>
      <c r="C18" s="121"/>
      <c r="D18" s="121"/>
      <c r="E18" s="121"/>
      <c r="F18" s="121"/>
      <c r="G18" s="121"/>
      <c r="H18" s="285"/>
      <c r="I18" s="2">
        <v>122</v>
      </c>
      <c r="J18" s="2"/>
      <c r="K18" s="283">
        <v>15404933</v>
      </c>
      <c r="L18" s="283">
        <v>13202556</v>
      </c>
    </row>
    <row r="19" spans="1:12" s="273" customFormat="1" ht="12">
      <c r="A19" s="120" t="s">
        <v>56</v>
      </c>
      <c r="B19" s="121"/>
      <c r="C19" s="121"/>
      <c r="D19" s="121"/>
      <c r="E19" s="121"/>
      <c r="F19" s="121"/>
      <c r="G19" s="121"/>
      <c r="H19" s="285"/>
      <c r="I19" s="2">
        <v>123</v>
      </c>
      <c r="J19" s="2"/>
      <c r="K19" s="283">
        <v>7567347</v>
      </c>
      <c r="L19" s="283">
        <v>6373108</v>
      </c>
    </row>
    <row r="20" spans="1:12" s="273" customFormat="1" ht="12">
      <c r="A20" s="130" t="s">
        <v>98</v>
      </c>
      <c r="B20" s="131"/>
      <c r="C20" s="131"/>
      <c r="D20" s="131"/>
      <c r="E20" s="131"/>
      <c r="F20" s="131"/>
      <c r="G20" s="131"/>
      <c r="H20" s="282"/>
      <c r="I20" s="2">
        <v>124</v>
      </c>
      <c r="J20" s="2">
        <v>9</v>
      </c>
      <c r="K20" s="283">
        <v>6263529</v>
      </c>
      <c r="L20" s="283">
        <v>9265606</v>
      </c>
    </row>
    <row r="21" spans="1:12" s="273" customFormat="1" ht="12">
      <c r="A21" s="130" t="s">
        <v>99</v>
      </c>
      <c r="B21" s="131"/>
      <c r="C21" s="131"/>
      <c r="D21" s="131"/>
      <c r="E21" s="131"/>
      <c r="F21" s="131"/>
      <c r="G21" s="131"/>
      <c r="H21" s="282"/>
      <c r="I21" s="2">
        <v>125</v>
      </c>
      <c r="J21" s="2">
        <v>10</v>
      </c>
      <c r="K21" s="283">
        <v>5150255</v>
      </c>
      <c r="L21" s="283">
        <v>7212287</v>
      </c>
    </row>
    <row r="22" spans="1:12" s="273" customFormat="1" ht="12">
      <c r="A22" s="130" t="s">
        <v>344</v>
      </c>
      <c r="B22" s="131"/>
      <c r="C22" s="131"/>
      <c r="D22" s="131"/>
      <c r="E22" s="131"/>
      <c r="F22" s="131"/>
      <c r="G22" s="131"/>
      <c r="H22" s="282"/>
      <c r="I22" s="2">
        <v>126</v>
      </c>
      <c r="J22" s="2">
        <v>11</v>
      </c>
      <c r="K22" s="284">
        <f>SUM(K23:K24)</f>
        <v>3982920</v>
      </c>
      <c r="L22" s="284">
        <f>SUM(L23:L24)</f>
        <v>41828172</v>
      </c>
    </row>
    <row r="23" spans="1:12" s="273" customFormat="1" ht="12">
      <c r="A23" s="120" t="s">
        <v>132</v>
      </c>
      <c r="B23" s="121"/>
      <c r="C23" s="121"/>
      <c r="D23" s="121"/>
      <c r="E23" s="121"/>
      <c r="F23" s="121"/>
      <c r="G23" s="121"/>
      <c r="H23" s="285"/>
      <c r="I23" s="2">
        <v>127</v>
      </c>
      <c r="J23" s="2"/>
      <c r="K23" s="283"/>
      <c r="L23" s="283">
        <v>13024063</v>
      </c>
    </row>
    <row r="24" spans="1:12" s="273" customFormat="1" ht="12">
      <c r="A24" s="120" t="s">
        <v>133</v>
      </c>
      <c r="B24" s="121"/>
      <c r="C24" s="121"/>
      <c r="D24" s="121"/>
      <c r="E24" s="121"/>
      <c r="F24" s="121"/>
      <c r="G24" s="121"/>
      <c r="H24" s="285"/>
      <c r="I24" s="2">
        <v>128</v>
      </c>
      <c r="J24" s="2"/>
      <c r="K24" s="283">
        <v>3982920</v>
      </c>
      <c r="L24" s="283">
        <f>41828172-L23</f>
        <v>28804109</v>
      </c>
    </row>
    <row r="25" spans="1:12" s="273" customFormat="1" ht="12">
      <c r="A25" s="130" t="s">
        <v>100</v>
      </c>
      <c r="B25" s="131"/>
      <c r="C25" s="131"/>
      <c r="D25" s="131"/>
      <c r="E25" s="131"/>
      <c r="F25" s="131"/>
      <c r="G25" s="131"/>
      <c r="H25" s="282"/>
      <c r="I25" s="2">
        <v>129</v>
      </c>
      <c r="J25" s="2">
        <v>12</v>
      </c>
      <c r="K25" s="283">
        <v>2140778</v>
      </c>
      <c r="L25" s="283">
        <v>30793236</v>
      </c>
    </row>
    <row r="26" spans="1:12" s="273" customFormat="1" ht="12">
      <c r="A26" s="130" t="s">
        <v>42</v>
      </c>
      <c r="B26" s="131"/>
      <c r="C26" s="131"/>
      <c r="D26" s="131"/>
      <c r="E26" s="131"/>
      <c r="F26" s="131"/>
      <c r="G26" s="131"/>
      <c r="H26" s="282"/>
      <c r="I26" s="2">
        <v>130</v>
      </c>
      <c r="J26" s="2">
        <v>13</v>
      </c>
      <c r="K26" s="283">
        <v>3278120</v>
      </c>
      <c r="L26" s="283">
        <v>539437</v>
      </c>
    </row>
    <row r="27" spans="1:12" s="273" customFormat="1" ht="12">
      <c r="A27" s="130" t="s">
        <v>345</v>
      </c>
      <c r="B27" s="131"/>
      <c r="C27" s="131"/>
      <c r="D27" s="131"/>
      <c r="E27" s="131"/>
      <c r="F27" s="131"/>
      <c r="G27" s="131"/>
      <c r="H27" s="282"/>
      <c r="I27" s="2">
        <v>131</v>
      </c>
      <c r="J27" s="2">
        <v>14</v>
      </c>
      <c r="K27" s="284">
        <f>SUM(K28:K32)</f>
        <v>3013072</v>
      </c>
      <c r="L27" s="284">
        <f>SUM(L28:L32)</f>
        <v>3681281</v>
      </c>
    </row>
    <row r="28" spans="1:12" s="273" customFormat="1" ht="26.25" customHeight="1">
      <c r="A28" s="130" t="s">
        <v>217</v>
      </c>
      <c r="B28" s="131"/>
      <c r="C28" s="131"/>
      <c r="D28" s="131"/>
      <c r="E28" s="131"/>
      <c r="F28" s="131"/>
      <c r="G28" s="131"/>
      <c r="H28" s="282"/>
      <c r="I28" s="2">
        <v>132</v>
      </c>
      <c r="J28" s="2"/>
      <c r="K28" s="283">
        <f>1824755+134789</f>
        <v>1959544</v>
      </c>
      <c r="L28" s="283">
        <f>1768328+98370</f>
        <v>1866698</v>
      </c>
    </row>
    <row r="29" spans="1:12" s="273" customFormat="1" ht="25.5" customHeight="1">
      <c r="A29" s="130" t="s">
        <v>150</v>
      </c>
      <c r="B29" s="131"/>
      <c r="C29" s="131"/>
      <c r="D29" s="131"/>
      <c r="E29" s="131"/>
      <c r="F29" s="131"/>
      <c r="G29" s="131"/>
      <c r="H29" s="282"/>
      <c r="I29" s="2">
        <v>133</v>
      </c>
      <c r="J29" s="2"/>
      <c r="K29" s="283">
        <v>1053528</v>
      </c>
      <c r="L29" s="283">
        <f>1497012</f>
        <v>1497012</v>
      </c>
    </row>
    <row r="30" spans="1:12" s="273" customFormat="1" ht="21" customHeight="1">
      <c r="A30" s="130" t="s">
        <v>134</v>
      </c>
      <c r="B30" s="131"/>
      <c r="C30" s="131"/>
      <c r="D30" s="131"/>
      <c r="E30" s="131"/>
      <c r="F30" s="131"/>
      <c r="G30" s="131"/>
      <c r="H30" s="282"/>
      <c r="I30" s="2">
        <v>134</v>
      </c>
      <c r="J30" s="2"/>
      <c r="K30" s="283">
        <v>0</v>
      </c>
      <c r="L30" s="283">
        <v>317571</v>
      </c>
    </row>
    <row r="31" spans="1:12" s="273" customFormat="1" ht="12">
      <c r="A31" s="130" t="s">
        <v>213</v>
      </c>
      <c r="B31" s="131"/>
      <c r="C31" s="131"/>
      <c r="D31" s="131"/>
      <c r="E31" s="131"/>
      <c r="F31" s="131"/>
      <c r="G31" s="131"/>
      <c r="H31" s="282"/>
      <c r="I31" s="2">
        <v>135</v>
      </c>
      <c r="J31" s="2"/>
      <c r="K31" s="283"/>
      <c r="L31" s="283">
        <v>0</v>
      </c>
    </row>
    <row r="32" spans="1:12" s="273" customFormat="1" ht="12">
      <c r="A32" s="130" t="s">
        <v>135</v>
      </c>
      <c r="B32" s="131"/>
      <c r="C32" s="131"/>
      <c r="D32" s="131"/>
      <c r="E32" s="131"/>
      <c r="F32" s="131"/>
      <c r="G32" s="131"/>
      <c r="H32" s="282"/>
      <c r="I32" s="2">
        <v>136</v>
      </c>
      <c r="J32" s="2"/>
      <c r="K32" s="283"/>
      <c r="L32" s="283">
        <v>0</v>
      </c>
    </row>
    <row r="33" spans="1:12" s="273" customFormat="1" ht="18.75" customHeight="1">
      <c r="A33" s="130" t="s">
        <v>346</v>
      </c>
      <c r="B33" s="131"/>
      <c r="C33" s="131"/>
      <c r="D33" s="131"/>
      <c r="E33" s="131"/>
      <c r="F33" s="131"/>
      <c r="G33" s="131"/>
      <c r="H33" s="282"/>
      <c r="I33" s="2">
        <v>137</v>
      </c>
      <c r="J33" s="2">
        <v>15</v>
      </c>
      <c r="K33" s="284">
        <f>SUM(K34:K37)</f>
        <v>4269818</v>
      </c>
      <c r="L33" s="284">
        <f>SUM(L34:L37)</f>
        <v>9363878</v>
      </c>
    </row>
    <row r="34" spans="1:12" s="273" customFormat="1" ht="21.75" customHeight="1">
      <c r="A34" s="130" t="s">
        <v>58</v>
      </c>
      <c r="B34" s="131"/>
      <c r="C34" s="131"/>
      <c r="D34" s="131"/>
      <c r="E34" s="131"/>
      <c r="F34" s="131"/>
      <c r="G34" s="131"/>
      <c r="H34" s="282"/>
      <c r="I34" s="2">
        <v>138</v>
      </c>
      <c r="J34" s="2"/>
      <c r="K34" s="283">
        <v>2587545</v>
      </c>
      <c r="L34" s="283">
        <v>0</v>
      </c>
    </row>
    <row r="35" spans="1:12" s="286" customFormat="1" ht="25.5" customHeight="1">
      <c r="A35" s="130" t="s">
        <v>57</v>
      </c>
      <c r="B35" s="131"/>
      <c r="C35" s="131"/>
      <c r="D35" s="131"/>
      <c r="E35" s="131"/>
      <c r="F35" s="131"/>
      <c r="G35" s="131"/>
      <c r="H35" s="282"/>
      <c r="I35" s="2">
        <v>139</v>
      </c>
      <c r="J35" s="2"/>
      <c r="K35" s="283">
        <v>1682273</v>
      </c>
      <c r="L35" s="283">
        <v>1096171</v>
      </c>
    </row>
    <row r="36" spans="1:12" s="273" customFormat="1" ht="14.25" customHeight="1">
      <c r="A36" s="130" t="s">
        <v>214</v>
      </c>
      <c r="B36" s="131"/>
      <c r="C36" s="131"/>
      <c r="D36" s="131"/>
      <c r="E36" s="131"/>
      <c r="F36" s="131"/>
      <c r="G36" s="131"/>
      <c r="H36" s="282"/>
      <c r="I36" s="2">
        <v>140</v>
      </c>
      <c r="J36" s="2"/>
      <c r="K36" s="283"/>
      <c r="L36" s="283">
        <f>15932841-7665134</f>
        <v>8267707</v>
      </c>
    </row>
    <row r="37" spans="1:12" s="273" customFormat="1" ht="12">
      <c r="A37" s="130" t="s">
        <v>59</v>
      </c>
      <c r="B37" s="131"/>
      <c r="C37" s="131"/>
      <c r="D37" s="131"/>
      <c r="E37" s="131"/>
      <c r="F37" s="131"/>
      <c r="G37" s="131"/>
      <c r="H37" s="282"/>
      <c r="I37" s="2">
        <v>141</v>
      </c>
      <c r="J37" s="2"/>
      <c r="K37" s="283"/>
      <c r="L37" s="283"/>
    </row>
    <row r="38" spans="1:12" s="273" customFormat="1" ht="12">
      <c r="A38" s="130" t="s">
        <v>190</v>
      </c>
      <c r="B38" s="131"/>
      <c r="C38" s="131"/>
      <c r="D38" s="131"/>
      <c r="E38" s="131"/>
      <c r="F38" s="131"/>
      <c r="G38" s="131"/>
      <c r="H38" s="282"/>
      <c r="I38" s="2">
        <v>142</v>
      </c>
      <c r="J38" s="2"/>
      <c r="K38" s="283"/>
      <c r="L38" s="283"/>
    </row>
    <row r="39" spans="1:12" s="273" customFormat="1" ht="12">
      <c r="A39" s="130" t="s">
        <v>191</v>
      </c>
      <c r="B39" s="131"/>
      <c r="C39" s="131"/>
      <c r="D39" s="131"/>
      <c r="E39" s="131"/>
      <c r="F39" s="131"/>
      <c r="G39" s="131"/>
      <c r="H39" s="282"/>
      <c r="I39" s="2">
        <v>143</v>
      </c>
      <c r="J39" s="2"/>
      <c r="K39" s="283"/>
      <c r="L39" s="283"/>
    </row>
    <row r="40" spans="1:12" s="273" customFormat="1" ht="12">
      <c r="A40" s="130" t="s">
        <v>215</v>
      </c>
      <c r="B40" s="131"/>
      <c r="C40" s="131"/>
      <c r="D40" s="131"/>
      <c r="E40" s="131"/>
      <c r="F40" s="131"/>
      <c r="G40" s="131"/>
      <c r="H40" s="282"/>
      <c r="I40" s="2">
        <v>144</v>
      </c>
      <c r="J40" s="2"/>
      <c r="K40" s="283"/>
      <c r="L40" s="283"/>
    </row>
    <row r="41" spans="1:12" s="273" customFormat="1" ht="12">
      <c r="A41" s="130" t="s">
        <v>216</v>
      </c>
      <c r="B41" s="131"/>
      <c r="C41" s="131"/>
      <c r="D41" s="131"/>
      <c r="E41" s="131"/>
      <c r="F41" s="131"/>
      <c r="G41" s="131"/>
      <c r="H41" s="282"/>
      <c r="I41" s="2">
        <v>145</v>
      </c>
      <c r="J41" s="2"/>
      <c r="K41" s="283"/>
      <c r="L41" s="283"/>
    </row>
    <row r="42" spans="1:12" s="273" customFormat="1" ht="12">
      <c r="A42" s="130" t="s">
        <v>347</v>
      </c>
      <c r="B42" s="131"/>
      <c r="C42" s="131"/>
      <c r="D42" s="131"/>
      <c r="E42" s="131"/>
      <c r="F42" s="131"/>
      <c r="G42" s="131"/>
      <c r="H42" s="282"/>
      <c r="I42" s="2">
        <v>146</v>
      </c>
      <c r="J42" s="2"/>
      <c r="K42" s="284">
        <f>K7+K27+K38+K40</f>
        <v>144128806</v>
      </c>
      <c r="L42" s="284">
        <f>L7+L27+L38+L40</f>
        <v>134942163</v>
      </c>
    </row>
    <row r="43" spans="1:12" s="273" customFormat="1" ht="12">
      <c r="A43" s="130" t="s">
        <v>348</v>
      </c>
      <c r="B43" s="131"/>
      <c r="C43" s="131"/>
      <c r="D43" s="131"/>
      <c r="E43" s="131"/>
      <c r="F43" s="131"/>
      <c r="G43" s="131"/>
      <c r="H43" s="282"/>
      <c r="I43" s="2">
        <v>147</v>
      </c>
      <c r="J43" s="2"/>
      <c r="K43" s="284">
        <f>K10+K33+K39+K41</f>
        <v>142745239</v>
      </c>
      <c r="L43" s="284">
        <f>L10+L33+L39+L41</f>
        <v>208383344</v>
      </c>
    </row>
    <row r="44" spans="1:12" s="273" customFormat="1" ht="12">
      <c r="A44" s="130" t="s">
        <v>349</v>
      </c>
      <c r="B44" s="131"/>
      <c r="C44" s="131"/>
      <c r="D44" s="131"/>
      <c r="E44" s="131"/>
      <c r="F44" s="131"/>
      <c r="G44" s="131"/>
      <c r="H44" s="282"/>
      <c r="I44" s="2">
        <v>148</v>
      </c>
      <c r="J44" s="2"/>
      <c r="K44" s="284">
        <f>K42-K43</f>
        <v>1383567</v>
      </c>
      <c r="L44" s="284">
        <f>L42-L43</f>
        <v>-73441181</v>
      </c>
    </row>
    <row r="45" spans="1:12" s="273" customFormat="1" ht="12">
      <c r="A45" s="287" t="s">
        <v>209</v>
      </c>
      <c r="B45" s="288"/>
      <c r="C45" s="288"/>
      <c r="D45" s="288"/>
      <c r="E45" s="288"/>
      <c r="F45" s="288"/>
      <c r="G45" s="288"/>
      <c r="H45" s="289"/>
      <c r="I45" s="2">
        <v>149</v>
      </c>
      <c r="J45" s="2"/>
      <c r="K45" s="290">
        <f>IF(K42&gt;K43,K42-K43,0)</f>
        <v>1383567</v>
      </c>
      <c r="L45" s="290">
        <f>IF(L42&gt;L43,L42-L43,0)</f>
        <v>0</v>
      </c>
    </row>
    <row r="46" spans="1:12" s="273" customFormat="1" ht="12">
      <c r="A46" s="287" t="s">
        <v>210</v>
      </c>
      <c r="B46" s="288"/>
      <c r="C46" s="288"/>
      <c r="D46" s="288"/>
      <c r="E46" s="288"/>
      <c r="F46" s="288"/>
      <c r="G46" s="288"/>
      <c r="H46" s="289"/>
      <c r="I46" s="2">
        <v>150</v>
      </c>
      <c r="J46" s="2"/>
      <c r="K46" s="290">
        <f>IF(K43&gt;K42,K43-K42,0)</f>
        <v>0</v>
      </c>
      <c r="L46" s="290">
        <f>IF(L43&gt;L42,L43-L42,0)</f>
        <v>73441181</v>
      </c>
    </row>
    <row r="47" spans="1:12" s="273" customFormat="1" ht="12">
      <c r="A47" s="130" t="s">
        <v>208</v>
      </c>
      <c r="B47" s="131"/>
      <c r="C47" s="131"/>
      <c r="D47" s="131"/>
      <c r="E47" s="131"/>
      <c r="F47" s="131"/>
      <c r="G47" s="131"/>
      <c r="H47" s="282"/>
      <c r="I47" s="2">
        <v>151</v>
      </c>
      <c r="J47" s="2">
        <v>16</v>
      </c>
      <c r="K47" s="283">
        <v>874786</v>
      </c>
      <c r="L47" s="283">
        <v>46765</v>
      </c>
    </row>
    <row r="48" spans="1:12" s="273" customFormat="1" ht="12">
      <c r="A48" s="130" t="s">
        <v>350</v>
      </c>
      <c r="B48" s="131"/>
      <c r="C48" s="131"/>
      <c r="D48" s="131"/>
      <c r="E48" s="131"/>
      <c r="F48" s="131"/>
      <c r="G48" s="131"/>
      <c r="H48" s="282"/>
      <c r="I48" s="2">
        <v>152</v>
      </c>
      <c r="J48" s="2"/>
      <c r="K48" s="284">
        <f>K44-K47</f>
        <v>508781</v>
      </c>
      <c r="L48" s="284">
        <f>L44-L47</f>
        <v>-73487946</v>
      </c>
    </row>
    <row r="49" spans="1:12" s="273" customFormat="1" ht="12">
      <c r="A49" s="287" t="s">
        <v>188</v>
      </c>
      <c r="B49" s="288"/>
      <c r="C49" s="288"/>
      <c r="D49" s="288"/>
      <c r="E49" s="288"/>
      <c r="F49" s="288"/>
      <c r="G49" s="288"/>
      <c r="H49" s="289"/>
      <c r="I49" s="2">
        <v>153</v>
      </c>
      <c r="J49" s="2"/>
      <c r="K49" s="284">
        <f>IF(K48&gt;0,K48,0)</f>
        <v>508781</v>
      </c>
      <c r="L49" s="284">
        <f>IF(L48&gt;0,L48,0)</f>
        <v>0</v>
      </c>
    </row>
    <row r="50" spans="1:12" s="273" customFormat="1" ht="12">
      <c r="A50" s="291" t="s">
        <v>211</v>
      </c>
      <c r="B50" s="292"/>
      <c r="C50" s="292"/>
      <c r="D50" s="292"/>
      <c r="E50" s="292"/>
      <c r="F50" s="292"/>
      <c r="G50" s="292"/>
      <c r="H50" s="293"/>
      <c r="I50" s="294">
        <v>154</v>
      </c>
      <c r="J50" s="294"/>
      <c r="K50" s="295">
        <f>IF(K48&lt;0,-K48,0)</f>
        <v>0</v>
      </c>
      <c r="L50" s="295">
        <f>IF(L48&lt;0,-L48,0)</f>
        <v>73487946</v>
      </c>
    </row>
    <row r="51" spans="1:12" s="273" customFormat="1" ht="12">
      <c r="A51" s="296" t="s">
        <v>109</v>
      </c>
      <c r="B51" s="297"/>
      <c r="C51" s="297"/>
      <c r="D51" s="297"/>
      <c r="E51" s="297"/>
      <c r="F51" s="297"/>
      <c r="G51" s="297"/>
      <c r="H51" s="297"/>
      <c r="I51" s="298"/>
      <c r="J51" s="298"/>
      <c r="K51" s="298"/>
      <c r="L51" s="298"/>
    </row>
    <row r="52" spans="1:12" s="273" customFormat="1" ht="12">
      <c r="A52" s="277" t="s">
        <v>183</v>
      </c>
      <c r="B52" s="278"/>
      <c r="C52" s="278"/>
      <c r="D52" s="278"/>
      <c r="E52" s="278"/>
      <c r="F52" s="278"/>
      <c r="G52" s="278"/>
      <c r="H52" s="278"/>
      <c r="I52" s="299"/>
      <c r="J52" s="299"/>
      <c r="K52" s="299"/>
      <c r="L52" s="299"/>
    </row>
    <row r="53" spans="1:12" s="273" customFormat="1" ht="12">
      <c r="A53" s="300" t="s">
        <v>224</v>
      </c>
      <c r="B53" s="301"/>
      <c r="C53" s="301"/>
      <c r="D53" s="301"/>
      <c r="E53" s="301"/>
      <c r="F53" s="301"/>
      <c r="G53" s="301"/>
      <c r="H53" s="302"/>
      <c r="I53" s="2">
        <v>155</v>
      </c>
      <c r="J53" s="2"/>
      <c r="K53" s="283">
        <v>508414</v>
      </c>
      <c r="L53" s="283">
        <f>L48+2411</f>
        <v>-73485535</v>
      </c>
    </row>
    <row r="54" spans="1:12" s="273" customFormat="1" ht="12">
      <c r="A54" s="300" t="s">
        <v>225</v>
      </c>
      <c r="B54" s="301"/>
      <c r="C54" s="301"/>
      <c r="D54" s="301"/>
      <c r="E54" s="301"/>
      <c r="F54" s="301"/>
      <c r="G54" s="301"/>
      <c r="H54" s="302"/>
      <c r="I54" s="2">
        <v>156</v>
      </c>
      <c r="J54" s="294"/>
      <c r="K54" s="303">
        <v>367</v>
      </c>
      <c r="L54" s="303">
        <v>-2411</v>
      </c>
    </row>
    <row r="55" spans="1:12" s="273" customFormat="1" ht="12">
      <c r="A55" s="296" t="s">
        <v>186</v>
      </c>
      <c r="B55" s="297"/>
      <c r="C55" s="297"/>
      <c r="D55" s="297"/>
      <c r="E55" s="297"/>
      <c r="F55" s="297"/>
      <c r="G55" s="297"/>
      <c r="H55" s="297"/>
      <c r="I55" s="298"/>
      <c r="J55" s="298"/>
      <c r="K55" s="298"/>
      <c r="L55" s="298"/>
    </row>
    <row r="56" spans="1:12" s="273" customFormat="1" ht="12">
      <c r="A56" s="277" t="s">
        <v>199</v>
      </c>
      <c r="B56" s="278"/>
      <c r="C56" s="278"/>
      <c r="D56" s="278"/>
      <c r="E56" s="278"/>
      <c r="F56" s="278"/>
      <c r="G56" s="278"/>
      <c r="H56" s="279"/>
      <c r="I56" s="304">
        <v>157</v>
      </c>
      <c r="J56" s="304"/>
      <c r="K56" s="305">
        <f>K48</f>
        <v>508781</v>
      </c>
      <c r="L56" s="305">
        <f>L48</f>
        <v>-73487946</v>
      </c>
    </row>
    <row r="57" spans="1:12" s="273" customFormat="1" ht="12">
      <c r="A57" s="130" t="s">
        <v>351</v>
      </c>
      <c r="B57" s="131"/>
      <c r="C57" s="131"/>
      <c r="D57" s="131"/>
      <c r="E57" s="131"/>
      <c r="F57" s="131"/>
      <c r="G57" s="131"/>
      <c r="H57" s="282"/>
      <c r="I57" s="2">
        <v>158</v>
      </c>
      <c r="J57" s="2"/>
      <c r="K57" s="2"/>
      <c r="L57" s="290">
        <f>SUM(L58:L64)</f>
        <v>0</v>
      </c>
    </row>
    <row r="58" spans="1:12" s="273" customFormat="1" ht="12">
      <c r="A58" s="130" t="s">
        <v>218</v>
      </c>
      <c r="B58" s="131"/>
      <c r="C58" s="131"/>
      <c r="D58" s="131"/>
      <c r="E58" s="131"/>
      <c r="F58" s="131"/>
      <c r="G58" s="131"/>
      <c r="H58" s="282"/>
      <c r="I58" s="2">
        <v>159</v>
      </c>
      <c r="J58" s="2"/>
      <c r="K58" s="2"/>
      <c r="L58" s="2"/>
    </row>
    <row r="59" spans="1:12" s="273" customFormat="1" ht="12">
      <c r="A59" s="130" t="s">
        <v>219</v>
      </c>
      <c r="B59" s="131"/>
      <c r="C59" s="131"/>
      <c r="D59" s="131"/>
      <c r="E59" s="131"/>
      <c r="F59" s="131"/>
      <c r="G59" s="131"/>
      <c r="H59" s="282"/>
      <c r="I59" s="2">
        <v>160</v>
      </c>
      <c r="J59" s="2"/>
      <c r="K59" s="2"/>
      <c r="L59" s="2"/>
    </row>
    <row r="60" spans="1:12" s="273" customFormat="1" ht="12">
      <c r="A60" s="130" t="s">
        <v>35</v>
      </c>
      <c r="B60" s="131"/>
      <c r="C60" s="131"/>
      <c r="D60" s="131"/>
      <c r="E60" s="131"/>
      <c r="F60" s="131"/>
      <c r="G60" s="131"/>
      <c r="H60" s="282"/>
      <c r="I60" s="2">
        <v>161</v>
      </c>
      <c r="J60" s="2"/>
      <c r="K60" s="2"/>
      <c r="L60" s="2"/>
    </row>
    <row r="61" spans="1:12" s="273" customFormat="1" ht="12">
      <c r="A61" s="130" t="s">
        <v>220</v>
      </c>
      <c r="B61" s="131"/>
      <c r="C61" s="131"/>
      <c r="D61" s="131"/>
      <c r="E61" s="131"/>
      <c r="F61" s="131"/>
      <c r="G61" s="131"/>
      <c r="H61" s="282"/>
      <c r="I61" s="2">
        <v>162</v>
      </c>
      <c r="J61" s="2"/>
      <c r="K61" s="2"/>
      <c r="L61" s="2"/>
    </row>
    <row r="62" spans="1:12" s="273" customFormat="1" ht="12">
      <c r="A62" s="130" t="s">
        <v>221</v>
      </c>
      <c r="B62" s="131"/>
      <c r="C62" s="131"/>
      <c r="D62" s="131"/>
      <c r="E62" s="131"/>
      <c r="F62" s="131"/>
      <c r="G62" s="131"/>
      <c r="H62" s="282"/>
      <c r="I62" s="2">
        <v>163</v>
      </c>
      <c r="J62" s="2"/>
      <c r="K62" s="2"/>
      <c r="L62" s="2"/>
    </row>
    <row r="63" spans="1:12" s="273" customFormat="1" ht="12">
      <c r="A63" s="130" t="s">
        <v>222</v>
      </c>
      <c r="B63" s="131"/>
      <c r="C63" s="131"/>
      <c r="D63" s="131"/>
      <c r="E63" s="131"/>
      <c r="F63" s="131"/>
      <c r="G63" s="131"/>
      <c r="H63" s="282"/>
      <c r="I63" s="2">
        <v>164</v>
      </c>
      <c r="J63" s="2"/>
      <c r="K63" s="2"/>
      <c r="L63" s="2"/>
    </row>
    <row r="64" spans="1:12" s="273" customFormat="1" ht="12">
      <c r="A64" s="130" t="s">
        <v>223</v>
      </c>
      <c r="B64" s="131"/>
      <c r="C64" s="131"/>
      <c r="D64" s="131"/>
      <c r="E64" s="131"/>
      <c r="F64" s="131"/>
      <c r="G64" s="131"/>
      <c r="H64" s="282"/>
      <c r="I64" s="2">
        <v>165</v>
      </c>
      <c r="J64" s="2"/>
      <c r="K64" s="2"/>
      <c r="L64" s="2"/>
    </row>
    <row r="65" spans="1:12" s="273" customFormat="1" ht="12">
      <c r="A65" s="130" t="s">
        <v>212</v>
      </c>
      <c r="B65" s="131"/>
      <c r="C65" s="131"/>
      <c r="D65" s="131"/>
      <c r="E65" s="131"/>
      <c r="F65" s="131"/>
      <c r="G65" s="131"/>
      <c r="H65" s="282"/>
      <c r="I65" s="2">
        <v>166</v>
      </c>
      <c r="J65" s="2"/>
      <c r="K65" s="2"/>
      <c r="L65" s="2"/>
    </row>
    <row r="66" spans="1:12" s="273" customFormat="1" ht="12">
      <c r="A66" s="130" t="s">
        <v>352</v>
      </c>
      <c r="B66" s="131"/>
      <c r="C66" s="131"/>
      <c r="D66" s="131"/>
      <c r="E66" s="131"/>
      <c r="F66" s="131"/>
      <c r="G66" s="131"/>
      <c r="H66" s="282"/>
      <c r="I66" s="2">
        <v>167</v>
      </c>
      <c r="J66" s="2"/>
      <c r="K66" s="290">
        <f>K57-K65</f>
        <v>0</v>
      </c>
      <c r="L66" s="290">
        <f>L57-L65</f>
        <v>0</v>
      </c>
    </row>
    <row r="67" spans="1:12" s="273" customFormat="1" ht="12">
      <c r="A67" s="130" t="s">
        <v>189</v>
      </c>
      <c r="B67" s="131"/>
      <c r="C67" s="131"/>
      <c r="D67" s="131"/>
      <c r="E67" s="131"/>
      <c r="F67" s="131"/>
      <c r="G67" s="131"/>
      <c r="H67" s="282"/>
      <c r="I67" s="2">
        <v>168</v>
      </c>
      <c r="J67" s="294"/>
      <c r="K67" s="306">
        <f>K56+K66</f>
        <v>508781</v>
      </c>
      <c r="L67" s="306">
        <f>L56+L66</f>
        <v>-73487946</v>
      </c>
    </row>
    <row r="68" spans="1:12" s="273" customFormat="1" ht="12">
      <c r="A68" s="296" t="s">
        <v>185</v>
      </c>
      <c r="B68" s="297"/>
      <c r="C68" s="297"/>
      <c r="D68" s="297"/>
      <c r="E68" s="297"/>
      <c r="F68" s="297"/>
      <c r="G68" s="297"/>
      <c r="H68" s="297"/>
      <c r="I68" s="298"/>
      <c r="J68" s="298"/>
      <c r="K68" s="298"/>
      <c r="L68" s="298"/>
    </row>
    <row r="69" spans="1:12" s="273" customFormat="1" ht="12">
      <c r="A69" s="277" t="s">
        <v>184</v>
      </c>
      <c r="B69" s="278"/>
      <c r="C69" s="278"/>
      <c r="D69" s="278"/>
      <c r="E69" s="278"/>
      <c r="F69" s="278"/>
      <c r="G69" s="278"/>
      <c r="H69" s="278"/>
      <c r="I69" s="299"/>
      <c r="J69" s="299"/>
      <c r="K69" s="299"/>
      <c r="L69" s="299"/>
    </row>
    <row r="70" spans="1:12" s="273" customFormat="1" ht="12">
      <c r="A70" s="300" t="s">
        <v>224</v>
      </c>
      <c r="B70" s="301"/>
      <c r="C70" s="301"/>
      <c r="D70" s="301"/>
      <c r="E70" s="301"/>
      <c r="F70" s="301"/>
      <c r="G70" s="301"/>
      <c r="H70" s="302"/>
      <c r="I70" s="2">
        <v>169</v>
      </c>
      <c r="J70" s="2"/>
      <c r="K70" s="283">
        <v>508414</v>
      </c>
      <c r="L70" s="283">
        <v>-73485535</v>
      </c>
    </row>
    <row r="71" spans="1:12" s="273" customFormat="1" ht="12">
      <c r="A71" s="307" t="s">
        <v>225</v>
      </c>
      <c r="B71" s="308"/>
      <c r="C71" s="308"/>
      <c r="D71" s="308"/>
      <c r="E71" s="308"/>
      <c r="F71" s="308"/>
      <c r="G71" s="308"/>
      <c r="H71" s="309"/>
      <c r="I71" s="3">
        <v>170</v>
      </c>
      <c r="J71" s="3"/>
      <c r="K71" s="303">
        <v>367</v>
      </c>
      <c r="L71" s="303">
        <v>-2411</v>
      </c>
    </row>
  </sheetData>
  <sheetProtection/>
  <mergeCells count="70">
    <mergeCell ref="A69:L69"/>
    <mergeCell ref="A70:H70"/>
    <mergeCell ref="A71:H71"/>
    <mergeCell ref="A65:H65"/>
    <mergeCell ref="A66:H66"/>
    <mergeCell ref="A67:H67"/>
    <mergeCell ref="A68:L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L51"/>
    <mergeCell ref="A52:L52"/>
    <mergeCell ref="A53:H53"/>
    <mergeCell ref="A54:H54"/>
    <mergeCell ref="A55:L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14:H14"/>
    <mergeCell ref="A15:H15"/>
    <mergeCell ref="A16:H16"/>
    <mergeCell ref="A9:H9"/>
    <mergeCell ref="A10:H10"/>
    <mergeCell ref="A11:H11"/>
    <mergeCell ref="A12:H12"/>
    <mergeCell ref="A4:L4"/>
    <mergeCell ref="A1:L1"/>
    <mergeCell ref="A2:L2"/>
    <mergeCell ref="A13:H13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K53:L54 K70:L71 L57 K56:L56 K66:L67 K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8:K50 L12:L50 K7:L10 K12:K46">
      <formula1>0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</dataValidations>
  <printOptions/>
  <pageMargins left="0.75" right="0.4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24"/>
  <sheetViews>
    <sheetView view="pageBreakPreview" zoomScale="110" zoomScaleSheetLayoutView="110" zoomScalePageLayoutView="0" workbookViewId="0" topLeftCell="A16">
      <selection activeCell="L51" sqref="L51:L52"/>
    </sheetView>
  </sheetViews>
  <sheetFormatPr defaultColWidth="9.140625" defaultRowHeight="12.75"/>
  <cols>
    <col min="1" max="5" width="9.140625" style="19" customWidth="1"/>
    <col min="6" max="6" width="7.00390625" style="19" customWidth="1"/>
    <col min="7" max="7" width="4.7109375" style="19" customWidth="1"/>
    <col min="8" max="8" width="3.8515625" style="19" customWidth="1"/>
    <col min="9" max="9" width="9.140625" style="19" customWidth="1"/>
    <col min="10" max="10" width="7.421875" style="19" customWidth="1"/>
    <col min="11" max="11" width="11.57421875" style="19" customWidth="1"/>
    <col min="12" max="12" width="12.8515625" style="19" customWidth="1"/>
    <col min="13" max="16384" width="9.140625" style="19" customWidth="1"/>
  </cols>
  <sheetData>
    <row r="1" spans="1:12" ht="12.75">
      <c r="A1" s="65" t="s">
        <v>148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2.75">
      <c r="A2" s="66" t="s">
        <v>336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1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2.75" customHeight="1">
      <c r="A4" s="61" t="s">
        <v>332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57" thickBot="1">
      <c r="A5" s="86" t="s">
        <v>51</v>
      </c>
      <c r="B5" s="87"/>
      <c r="C5" s="87"/>
      <c r="D5" s="87"/>
      <c r="E5" s="87"/>
      <c r="F5" s="87"/>
      <c r="G5" s="87"/>
      <c r="H5" s="88"/>
      <c r="I5" s="22" t="s">
        <v>317</v>
      </c>
      <c r="J5" s="21" t="s">
        <v>329</v>
      </c>
      <c r="K5" s="21" t="s">
        <v>339</v>
      </c>
      <c r="L5" s="22" t="s">
        <v>105</v>
      </c>
    </row>
    <row r="6" spans="1:12" ht="11.25">
      <c r="A6" s="70">
        <v>1</v>
      </c>
      <c r="B6" s="70"/>
      <c r="C6" s="70"/>
      <c r="D6" s="70"/>
      <c r="E6" s="70"/>
      <c r="F6" s="70"/>
      <c r="G6" s="70"/>
      <c r="H6" s="70"/>
      <c r="I6" s="24">
        <v>2</v>
      </c>
      <c r="J6" s="24" t="s">
        <v>327</v>
      </c>
      <c r="K6" s="23" t="s">
        <v>328</v>
      </c>
      <c r="L6" s="23" t="s">
        <v>328</v>
      </c>
    </row>
    <row r="7" spans="1:12" ht="11.25">
      <c r="A7" s="89" t="s">
        <v>331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ht="11.25">
      <c r="A8" s="71" t="s">
        <v>52</v>
      </c>
      <c r="B8" s="72"/>
      <c r="C8" s="72"/>
      <c r="D8" s="72"/>
      <c r="E8" s="72"/>
      <c r="F8" s="72"/>
      <c r="G8" s="72"/>
      <c r="H8" s="73"/>
      <c r="I8" s="25">
        <v>1</v>
      </c>
      <c r="J8" s="25"/>
      <c r="K8" s="25"/>
      <c r="L8" s="26"/>
    </row>
    <row r="9" spans="1:12" ht="11.25">
      <c r="A9" s="74" t="s">
        <v>319</v>
      </c>
      <c r="B9" s="75"/>
      <c r="C9" s="75"/>
      <c r="D9" s="75"/>
      <c r="E9" s="75"/>
      <c r="F9" s="75"/>
      <c r="G9" s="75"/>
      <c r="H9" s="76"/>
      <c r="I9" s="27">
        <v>2</v>
      </c>
      <c r="J9" s="27"/>
      <c r="K9" s="7">
        <f>K10+K17+K27+K36+K40</f>
        <v>276587772</v>
      </c>
      <c r="L9" s="7">
        <f>L10+L17+L27+L36+L40</f>
        <v>285620010</v>
      </c>
    </row>
    <row r="10" spans="1:12" ht="11.25">
      <c r="A10" s="67" t="s">
        <v>200</v>
      </c>
      <c r="B10" s="68"/>
      <c r="C10" s="68"/>
      <c r="D10" s="68"/>
      <c r="E10" s="68"/>
      <c r="F10" s="68"/>
      <c r="G10" s="68"/>
      <c r="H10" s="69"/>
      <c r="I10" s="27">
        <v>3</v>
      </c>
      <c r="J10" s="27">
        <v>17</v>
      </c>
      <c r="K10" s="7">
        <f>SUM(K11:K16)</f>
        <v>12079545</v>
      </c>
      <c r="L10" s="7">
        <f>SUM(L11:L16)</f>
        <v>12070045</v>
      </c>
    </row>
    <row r="11" spans="1:12" ht="11.25">
      <c r="A11" s="67" t="s">
        <v>106</v>
      </c>
      <c r="B11" s="68"/>
      <c r="C11" s="68"/>
      <c r="D11" s="68"/>
      <c r="E11" s="68"/>
      <c r="F11" s="68"/>
      <c r="G11" s="68"/>
      <c r="H11" s="69"/>
      <c r="I11" s="27">
        <v>4</v>
      </c>
      <c r="J11" s="27"/>
      <c r="K11" s="8"/>
      <c r="L11" s="8"/>
    </row>
    <row r="12" spans="1:12" ht="11.25">
      <c r="A12" s="67" t="s">
        <v>12</v>
      </c>
      <c r="B12" s="68"/>
      <c r="C12" s="68"/>
      <c r="D12" s="68"/>
      <c r="E12" s="68"/>
      <c r="F12" s="68"/>
      <c r="G12" s="68"/>
      <c r="H12" s="69"/>
      <c r="I12" s="27">
        <v>5</v>
      </c>
      <c r="J12" s="27"/>
      <c r="K12" s="8">
        <v>537705</v>
      </c>
      <c r="L12" s="8">
        <v>528205</v>
      </c>
    </row>
    <row r="13" spans="1:12" ht="11.25">
      <c r="A13" s="67" t="s">
        <v>107</v>
      </c>
      <c r="B13" s="68"/>
      <c r="C13" s="68"/>
      <c r="D13" s="68"/>
      <c r="E13" s="68"/>
      <c r="F13" s="68"/>
      <c r="G13" s="68"/>
      <c r="H13" s="69"/>
      <c r="I13" s="27">
        <v>6</v>
      </c>
      <c r="J13" s="27"/>
      <c r="K13" s="8">
        <v>11541840</v>
      </c>
      <c r="L13" s="8">
        <v>11541840</v>
      </c>
    </row>
    <row r="14" spans="1:12" ht="11.25">
      <c r="A14" s="67" t="s">
        <v>203</v>
      </c>
      <c r="B14" s="68"/>
      <c r="C14" s="68"/>
      <c r="D14" s="68"/>
      <c r="E14" s="68"/>
      <c r="F14" s="68"/>
      <c r="G14" s="68"/>
      <c r="H14" s="69"/>
      <c r="I14" s="27">
        <v>7</v>
      </c>
      <c r="J14" s="27"/>
      <c r="K14" s="8"/>
      <c r="L14" s="8"/>
    </row>
    <row r="15" spans="1:12" ht="11.25">
      <c r="A15" s="67" t="s">
        <v>204</v>
      </c>
      <c r="B15" s="68"/>
      <c r="C15" s="68"/>
      <c r="D15" s="68"/>
      <c r="E15" s="68"/>
      <c r="F15" s="68"/>
      <c r="G15" s="68"/>
      <c r="H15" s="69"/>
      <c r="I15" s="27">
        <v>8</v>
      </c>
      <c r="J15" s="27"/>
      <c r="K15" s="8"/>
      <c r="L15" s="8"/>
    </row>
    <row r="16" spans="1:12" ht="11.25">
      <c r="A16" s="67" t="s">
        <v>205</v>
      </c>
      <c r="B16" s="68"/>
      <c r="C16" s="68"/>
      <c r="D16" s="68"/>
      <c r="E16" s="68"/>
      <c r="F16" s="68"/>
      <c r="G16" s="68"/>
      <c r="H16" s="69"/>
      <c r="I16" s="27">
        <v>9</v>
      </c>
      <c r="J16" s="27"/>
      <c r="K16" s="8"/>
      <c r="L16" s="8"/>
    </row>
    <row r="17" spans="1:12" ht="11.25">
      <c r="A17" s="67" t="s">
        <v>201</v>
      </c>
      <c r="B17" s="68"/>
      <c r="C17" s="68"/>
      <c r="D17" s="68"/>
      <c r="E17" s="68"/>
      <c r="F17" s="68"/>
      <c r="G17" s="68"/>
      <c r="H17" s="69"/>
      <c r="I17" s="27">
        <v>10</v>
      </c>
      <c r="J17" s="27">
        <v>18</v>
      </c>
      <c r="K17" s="7">
        <f>SUM(K18:K26)</f>
        <v>123390718</v>
      </c>
      <c r="L17" s="7">
        <f>SUM(L18:L26)</f>
        <v>172196827</v>
      </c>
    </row>
    <row r="18" spans="1:12" ht="11.25">
      <c r="A18" s="67" t="s">
        <v>206</v>
      </c>
      <c r="B18" s="68"/>
      <c r="C18" s="68"/>
      <c r="D18" s="68"/>
      <c r="E18" s="68"/>
      <c r="F18" s="68"/>
      <c r="G18" s="68"/>
      <c r="H18" s="69"/>
      <c r="I18" s="27">
        <v>11</v>
      </c>
      <c r="J18" s="27"/>
      <c r="K18" s="8">
        <v>11655873</v>
      </c>
      <c r="L18" s="8">
        <v>21003910</v>
      </c>
    </row>
    <row r="19" spans="1:12" ht="11.25">
      <c r="A19" s="67" t="s">
        <v>233</v>
      </c>
      <c r="B19" s="68"/>
      <c r="C19" s="68"/>
      <c r="D19" s="68"/>
      <c r="E19" s="68"/>
      <c r="F19" s="68"/>
      <c r="G19" s="68"/>
      <c r="H19" s="69"/>
      <c r="I19" s="27">
        <v>12</v>
      </c>
      <c r="J19" s="27"/>
      <c r="K19" s="8">
        <v>75751923</v>
      </c>
      <c r="L19" s="8">
        <v>119092253</v>
      </c>
    </row>
    <row r="20" spans="1:12" ht="11.25">
      <c r="A20" s="67" t="s">
        <v>207</v>
      </c>
      <c r="B20" s="68"/>
      <c r="C20" s="68"/>
      <c r="D20" s="68"/>
      <c r="E20" s="68"/>
      <c r="F20" s="68"/>
      <c r="G20" s="68"/>
      <c r="H20" s="69"/>
      <c r="I20" s="27">
        <v>13</v>
      </c>
      <c r="J20" s="27"/>
      <c r="K20" s="8">
        <v>32947484</v>
      </c>
      <c r="L20" s="8">
        <v>29338913</v>
      </c>
    </row>
    <row r="21" spans="1:12" ht="11.25">
      <c r="A21" s="67" t="s">
        <v>17</v>
      </c>
      <c r="B21" s="68"/>
      <c r="C21" s="68"/>
      <c r="D21" s="68"/>
      <c r="E21" s="68"/>
      <c r="F21" s="68"/>
      <c r="G21" s="68"/>
      <c r="H21" s="69"/>
      <c r="I21" s="27">
        <v>14</v>
      </c>
      <c r="J21" s="27"/>
      <c r="K21" s="8">
        <v>1070265</v>
      </c>
      <c r="L21" s="8">
        <v>863382</v>
      </c>
    </row>
    <row r="22" spans="1:12" ht="11.25">
      <c r="A22" s="67" t="s">
        <v>18</v>
      </c>
      <c r="B22" s="68"/>
      <c r="C22" s="68"/>
      <c r="D22" s="68"/>
      <c r="E22" s="68"/>
      <c r="F22" s="68"/>
      <c r="G22" s="68"/>
      <c r="H22" s="69"/>
      <c r="I22" s="27">
        <v>15</v>
      </c>
      <c r="J22" s="27"/>
      <c r="K22" s="8"/>
      <c r="L22" s="8"/>
    </row>
    <row r="23" spans="1:12" ht="11.25">
      <c r="A23" s="67" t="s">
        <v>64</v>
      </c>
      <c r="B23" s="68"/>
      <c r="C23" s="68"/>
      <c r="D23" s="68"/>
      <c r="E23" s="68"/>
      <c r="F23" s="68"/>
      <c r="G23" s="68"/>
      <c r="H23" s="69"/>
      <c r="I23" s="27">
        <v>16</v>
      </c>
      <c r="J23" s="27"/>
      <c r="K23" s="8">
        <v>769274</v>
      </c>
      <c r="L23" s="8">
        <v>769273</v>
      </c>
    </row>
    <row r="24" spans="1:12" ht="11.25">
      <c r="A24" s="67" t="s">
        <v>65</v>
      </c>
      <c r="B24" s="68"/>
      <c r="C24" s="68"/>
      <c r="D24" s="68"/>
      <c r="E24" s="68"/>
      <c r="F24" s="68"/>
      <c r="G24" s="68"/>
      <c r="H24" s="69"/>
      <c r="I24" s="27">
        <v>17</v>
      </c>
      <c r="J24" s="27"/>
      <c r="K24" s="8">
        <v>126488</v>
      </c>
      <c r="L24" s="8">
        <v>168338</v>
      </c>
    </row>
    <row r="25" spans="1:12" ht="11.25">
      <c r="A25" s="67" t="s">
        <v>66</v>
      </c>
      <c r="B25" s="68"/>
      <c r="C25" s="68"/>
      <c r="D25" s="68"/>
      <c r="E25" s="68"/>
      <c r="F25" s="68"/>
      <c r="G25" s="68"/>
      <c r="H25" s="69"/>
      <c r="I25" s="27">
        <v>18</v>
      </c>
      <c r="J25" s="27"/>
      <c r="K25" s="8">
        <v>1069411</v>
      </c>
      <c r="L25" s="8">
        <v>960758</v>
      </c>
    </row>
    <row r="26" spans="1:12" ht="11.25">
      <c r="A26" s="67" t="s">
        <v>67</v>
      </c>
      <c r="B26" s="68"/>
      <c r="C26" s="68"/>
      <c r="D26" s="68"/>
      <c r="E26" s="68"/>
      <c r="F26" s="68"/>
      <c r="G26" s="68"/>
      <c r="H26" s="69"/>
      <c r="I26" s="27">
        <v>19</v>
      </c>
      <c r="J26" s="27"/>
      <c r="K26" s="8"/>
      <c r="L26" s="8"/>
    </row>
    <row r="27" spans="1:12" ht="11.25">
      <c r="A27" s="67" t="s">
        <v>187</v>
      </c>
      <c r="B27" s="68"/>
      <c r="C27" s="68"/>
      <c r="D27" s="68"/>
      <c r="E27" s="68"/>
      <c r="F27" s="68"/>
      <c r="G27" s="68"/>
      <c r="H27" s="69"/>
      <c r="I27" s="27">
        <v>20</v>
      </c>
      <c r="J27" s="27">
        <v>19</v>
      </c>
      <c r="K27" s="7">
        <f>SUM(K28:K35)</f>
        <v>141052290</v>
      </c>
      <c r="L27" s="7">
        <f>SUM(L28:L35)</f>
        <v>101293073</v>
      </c>
    </row>
    <row r="28" spans="1:12" ht="11.25">
      <c r="A28" s="67" t="s">
        <v>68</v>
      </c>
      <c r="B28" s="68"/>
      <c r="C28" s="68"/>
      <c r="D28" s="68"/>
      <c r="E28" s="68"/>
      <c r="F28" s="68"/>
      <c r="G28" s="68"/>
      <c r="H28" s="69"/>
      <c r="I28" s="27">
        <v>21</v>
      </c>
      <c r="J28" s="27"/>
      <c r="K28" s="8"/>
      <c r="L28" s="8"/>
    </row>
    <row r="29" spans="1:12" ht="11.25">
      <c r="A29" s="67" t="s">
        <v>69</v>
      </c>
      <c r="B29" s="68"/>
      <c r="C29" s="68"/>
      <c r="D29" s="68"/>
      <c r="E29" s="68"/>
      <c r="F29" s="68"/>
      <c r="G29" s="68"/>
      <c r="H29" s="69"/>
      <c r="I29" s="27">
        <v>22</v>
      </c>
      <c r="J29" s="27"/>
      <c r="K29" s="8">
        <v>38375897</v>
      </c>
      <c r="L29" s="8"/>
    </row>
    <row r="30" spans="1:12" ht="11.25">
      <c r="A30" s="67" t="s">
        <v>70</v>
      </c>
      <c r="B30" s="68"/>
      <c r="C30" s="68"/>
      <c r="D30" s="68"/>
      <c r="E30" s="68"/>
      <c r="F30" s="68"/>
      <c r="G30" s="68"/>
      <c r="H30" s="69"/>
      <c r="I30" s="27">
        <v>23</v>
      </c>
      <c r="J30" s="27"/>
      <c r="K30" s="8">
        <v>94924000</v>
      </c>
      <c r="L30" s="8">
        <v>94924000</v>
      </c>
    </row>
    <row r="31" spans="1:12" ht="11.25">
      <c r="A31" s="67" t="s">
        <v>75</v>
      </c>
      <c r="B31" s="68"/>
      <c r="C31" s="68"/>
      <c r="D31" s="68"/>
      <c r="E31" s="68"/>
      <c r="F31" s="68"/>
      <c r="G31" s="68"/>
      <c r="H31" s="69"/>
      <c r="I31" s="27">
        <v>24</v>
      </c>
      <c r="J31" s="27"/>
      <c r="K31" s="8"/>
      <c r="L31" s="8">
        <v>2832900</v>
      </c>
    </row>
    <row r="32" spans="1:12" ht="11.25">
      <c r="A32" s="67" t="s">
        <v>76</v>
      </c>
      <c r="B32" s="68"/>
      <c r="C32" s="68"/>
      <c r="D32" s="68"/>
      <c r="E32" s="68"/>
      <c r="F32" s="68"/>
      <c r="G32" s="68"/>
      <c r="H32" s="69"/>
      <c r="I32" s="27">
        <v>25</v>
      </c>
      <c r="J32" s="27"/>
      <c r="K32" s="8">
        <v>706623</v>
      </c>
      <c r="L32" s="8">
        <v>727621</v>
      </c>
    </row>
    <row r="33" spans="1:12" ht="11.25">
      <c r="A33" s="67" t="s">
        <v>77</v>
      </c>
      <c r="B33" s="68"/>
      <c r="C33" s="68"/>
      <c r="D33" s="68"/>
      <c r="E33" s="68"/>
      <c r="F33" s="68"/>
      <c r="G33" s="68"/>
      <c r="H33" s="69"/>
      <c r="I33" s="27">
        <v>26</v>
      </c>
      <c r="J33" s="27"/>
      <c r="K33" s="8">
        <v>1012166</v>
      </c>
      <c r="L33" s="8">
        <v>1889034</v>
      </c>
    </row>
    <row r="34" spans="1:12" ht="11.25">
      <c r="A34" s="67" t="s">
        <v>71</v>
      </c>
      <c r="B34" s="68"/>
      <c r="C34" s="68"/>
      <c r="D34" s="68"/>
      <c r="E34" s="68"/>
      <c r="F34" s="68"/>
      <c r="G34" s="68"/>
      <c r="H34" s="69"/>
      <c r="I34" s="27">
        <v>27</v>
      </c>
      <c r="J34" s="27"/>
      <c r="K34" s="8"/>
      <c r="L34" s="8"/>
    </row>
    <row r="35" spans="1:12" s="58" customFormat="1" ht="11.25">
      <c r="A35" s="67" t="s">
        <v>179</v>
      </c>
      <c r="B35" s="68"/>
      <c r="C35" s="68"/>
      <c r="D35" s="68"/>
      <c r="E35" s="68"/>
      <c r="F35" s="68"/>
      <c r="G35" s="68"/>
      <c r="H35" s="69"/>
      <c r="I35" s="27">
        <v>28</v>
      </c>
      <c r="J35" s="27"/>
      <c r="K35" s="8">
        <v>6033604</v>
      </c>
      <c r="L35" s="8">
        <v>919518</v>
      </c>
    </row>
    <row r="36" spans="1:12" ht="11.25">
      <c r="A36" s="67" t="s">
        <v>180</v>
      </c>
      <c r="B36" s="68"/>
      <c r="C36" s="68"/>
      <c r="D36" s="68"/>
      <c r="E36" s="68"/>
      <c r="F36" s="68"/>
      <c r="G36" s="68"/>
      <c r="H36" s="69"/>
      <c r="I36" s="27">
        <v>29</v>
      </c>
      <c r="J36" s="27">
        <v>20</v>
      </c>
      <c r="K36" s="7">
        <f>SUM(K37:K39)</f>
        <v>65219</v>
      </c>
      <c r="L36" s="7">
        <f>SUM(L37:L39)</f>
        <v>60065</v>
      </c>
    </row>
    <row r="37" spans="1:12" ht="11.25">
      <c r="A37" s="67" t="s">
        <v>72</v>
      </c>
      <c r="B37" s="68"/>
      <c r="C37" s="68"/>
      <c r="D37" s="68"/>
      <c r="E37" s="68"/>
      <c r="F37" s="68"/>
      <c r="G37" s="68"/>
      <c r="H37" s="69"/>
      <c r="I37" s="27">
        <v>30</v>
      </c>
      <c r="J37" s="27"/>
      <c r="K37" s="8"/>
      <c r="L37" s="8"/>
    </row>
    <row r="38" spans="1:12" ht="11.25">
      <c r="A38" s="67" t="s">
        <v>73</v>
      </c>
      <c r="B38" s="68"/>
      <c r="C38" s="68"/>
      <c r="D38" s="68"/>
      <c r="E38" s="68"/>
      <c r="F38" s="68"/>
      <c r="G38" s="68"/>
      <c r="H38" s="69"/>
      <c r="I38" s="27">
        <v>31</v>
      </c>
      <c r="J38" s="27"/>
      <c r="K38" s="8"/>
      <c r="L38" s="8"/>
    </row>
    <row r="39" spans="1:12" ht="11.25">
      <c r="A39" s="67" t="s">
        <v>74</v>
      </c>
      <c r="B39" s="68"/>
      <c r="C39" s="68"/>
      <c r="D39" s="68"/>
      <c r="E39" s="68"/>
      <c r="F39" s="68"/>
      <c r="G39" s="68"/>
      <c r="H39" s="69"/>
      <c r="I39" s="27">
        <v>32</v>
      </c>
      <c r="J39" s="27"/>
      <c r="K39" s="8">
        <v>65219</v>
      </c>
      <c r="L39" s="8">
        <v>60065</v>
      </c>
    </row>
    <row r="40" spans="1:12" ht="11.25">
      <c r="A40" s="67" t="s">
        <v>181</v>
      </c>
      <c r="B40" s="68"/>
      <c r="C40" s="68"/>
      <c r="D40" s="68"/>
      <c r="E40" s="68"/>
      <c r="F40" s="68"/>
      <c r="G40" s="68"/>
      <c r="H40" s="69"/>
      <c r="I40" s="27">
        <v>33</v>
      </c>
      <c r="J40" s="27"/>
      <c r="K40" s="8"/>
      <c r="L40" s="8"/>
    </row>
    <row r="41" spans="1:12" ht="11.25">
      <c r="A41" s="74" t="s">
        <v>320</v>
      </c>
      <c r="B41" s="75"/>
      <c r="C41" s="75"/>
      <c r="D41" s="75"/>
      <c r="E41" s="75"/>
      <c r="F41" s="75"/>
      <c r="G41" s="75"/>
      <c r="H41" s="76"/>
      <c r="I41" s="27">
        <v>34</v>
      </c>
      <c r="J41" s="27"/>
      <c r="K41" s="7">
        <f>K42+K50+K57+K65</f>
        <v>127275790</v>
      </c>
      <c r="L41" s="7">
        <f>L42+L50+L57+L65</f>
        <v>63256636</v>
      </c>
    </row>
    <row r="42" spans="1:12" ht="11.25">
      <c r="A42" s="67" t="s">
        <v>93</v>
      </c>
      <c r="B42" s="68"/>
      <c r="C42" s="68"/>
      <c r="D42" s="68"/>
      <c r="E42" s="68"/>
      <c r="F42" s="68"/>
      <c r="G42" s="68"/>
      <c r="H42" s="69"/>
      <c r="I42" s="27">
        <v>35</v>
      </c>
      <c r="J42" s="27">
        <v>21</v>
      </c>
      <c r="K42" s="7">
        <f>SUM(K43:K49)</f>
        <v>74498598</v>
      </c>
      <c r="L42" s="7">
        <f>SUM(L43:L49)</f>
        <v>5235011</v>
      </c>
    </row>
    <row r="43" spans="1:12" ht="11.25">
      <c r="A43" s="67" t="s">
        <v>112</v>
      </c>
      <c r="B43" s="68"/>
      <c r="C43" s="68"/>
      <c r="D43" s="68"/>
      <c r="E43" s="68"/>
      <c r="F43" s="68"/>
      <c r="G43" s="68"/>
      <c r="H43" s="69"/>
      <c r="I43" s="27">
        <v>36</v>
      </c>
      <c r="J43" s="27"/>
      <c r="K43" s="8">
        <v>4448423</v>
      </c>
      <c r="L43" s="8">
        <v>4787626</v>
      </c>
    </row>
    <row r="44" spans="1:12" ht="11.25">
      <c r="A44" s="67" t="s">
        <v>113</v>
      </c>
      <c r="B44" s="68"/>
      <c r="C44" s="68"/>
      <c r="D44" s="68"/>
      <c r="E44" s="68"/>
      <c r="F44" s="68"/>
      <c r="G44" s="68"/>
      <c r="H44" s="69"/>
      <c r="I44" s="27">
        <v>37</v>
      </c>
      <c r="J44" s="27"/>
      <c r="K44" s="8"/>
      <c r="L44" s="8"/>
    </row>
    <row r="45" spans="1:12" ht="11.25">
      <c r="A45" s="67" t="s">
        <v>78</v>
      </c>
      <c r="B45" s="68"/>
      <c r="C45" s="68"/>
      <c r="D45" s="68"/>
      <c r="E45" s="68"/>
      <c r="F45" s="68"/>
      <c r="G45" s="68"/>
      <c r="H45" s="69"/>
      <c r="I45" s="27">
        <v>38</v>
      </c>
      <c r="J45" s="27"/>
      <c r="K45" s="8"/>
      <c r="L45" s="8"/>
    </row>
    <row r="46" spans="1:12" ht="11.25">
      <c r="A46" s="67" t="s">
        <v>79</v>
      </c>
      <c r="B46" s="68"/>
      <c r="C46" s="68"/>
      <c r="D46" s="68"/>
      <c r="E46" s="68"/>
      <c r="F46" s="68"/>
      <c r="G46" s="68"/>
      <c r="H46" s="69"/>
      <c r="I46" s="27">
        <v>39</v>
      </c>
      <c r="J46" s="27"/>
      <c r="K46" s="8">
        <v>35270</v>
      </c>
      <c r="L46" s="8">
        <v>23514</v>
      </c>
    </row>
    <row r="47" spans="1:12" ht="11.25">
      <c r="A47" s="67" t="s">
        <v>80</v>
      </c>
      <c r="B47" s="68"/>
      <c r="C47" s="68"/>
      <c r="D47" s="68"/>
      <c r="E47" s="68"/>
      <c r="F47" s="68"/>
      <c r="G47" s="68"/>
      <c r="H47" s="69"/>
      <c r="I47" s="27">
        <v>40</v>
      </c>
      <c r="J47" s="27"/>
      <c r="K47" s="8"/>
      <c r="L47" s="8">
        <v>402331</v>
      </c>
    </row>
    <row r="48" spans="1:12" ht="11.25">
      <c r="A48" s="67" t="s">
        <v>81</v>
      </c>
      <c r="B48" s="68"/>
      <c r="C48" s="68"/>
      <c r="D48" s="68"/>
      <c r="E48" s="68"/>
      <c r="F48" s="68"/>
      <c r="G48" s="68"/>
      <c r="H48" s="69"/>
      <c r="I48" s="27">
        <v>41</v>
      </c>
      <c r="J48" s="27"/>
      <c r="K48" s="8">
        <v>70014905</v>
      </c>
      <c r="L48" s="8">
        <v>21540</v>
      </c>
    </row>
    <row r="49" spans="1:12" ht="11.25">
      <c r="A49" s="67" t="s">
        <v>82</v>
      </c>
      <c r="B49" s="68"/>
      <c r="C49" s="68"/>
      <c r="D49" s="68"/>
      <c r="E49" s="68"/>
      <c r="F49" s="68"/>
      <c r="G49" s="68"/>
      <c r="H49" s="69"/>
      <c r="I49" s="27">
        <v>42</v>
      </c>
      <c r="J49" s="27"/>
      <c r="K49" s="8"/>
      <c r="L49" s="8"/>
    </row>
    <row r="50" spans="1:12" ht="11.25">
      <c r="A50" s="67" t="s">
        <v>94</v>
      </c>
      <c r="B50" s="68"/>
      <c r="C50" s="68"/>
      <c r="D50" s="68"/>
      <c r="E50" s="68"/>
      <c r="F50" s="68"/>
      <c r="G50" s="68"/>
      <c r="H50" s="69"/>
      <c r="I50" s="27">
        <v>43</v>
      </c>
      <c r="J50" s="27"/>
      <c r="K50" s="7">
        <f>SUM(K51:K56)</f>
        <v>39700977</v>
      </c>
      <c r="L50" s="7">
        <f>SUM(L51:L56)</f>
        <v>53171825</v>
      </c>
    </row>
    <row r="51" spans="1:12" ht="11.25">
      <c r="A51" s="67" t="s">
        <v>195</v>
      </c>
      <c r="B51" s="68"/>
      <c r="C51" s="68"/>
      <c r="D51" s="68"/>
      <c r="E51" s="68"/>
      <c r="F51" s="68"/>
      <c r="G51" s="68"/>
      <c r="H51" s="69"/>
      <c r="I51" s="27">
        <v>44</v>
      </c>
      <c r="J51" s="27">
        <v>22</v>
      </c>
      <c r="K51" s="8">
        <v>8225648</v>
      </c>
      <c r="L51" s="310">
        <v>31192396</v>
      </c>
    </row>
    <row r="52" spans="1:12" ht="11.25">
      <c r="A52" s="67" t="s">
        <v>196</v>
      </c>
      <c r="B52" s="68"/>
      <c r="C52" s="68"/>
      <c r="D52" s="68"/>
      <c r="E52" s="68"/>
      <c r="F52" s="68"/>
      <c r="G52" s="68"/>
      <c r="H52" s="69"/>
      <c r="I52" s="27">
        <v>45</v>
      </c>
      <c r="J52" s="27">
        <v>23</v>
      </c>
      <c r="K52" s="8">
        <v>30448317</v>
      </c>
      <c r="L52" s="310">
        <v>20568323</v>
      </c>
    </row>
    <row r="53" spans="1:12" ht="11.25">
      <c r="A53" s="67" t="s">
        <v>197</v>
      </c>
      <c r="B53" s="68"/>
      <c r="C53" s="68"/>
      <c r="D53" s="68"/>
      <c r="E53" s="68"/>
      <c r="F53" s="68"/>
      <c r="G53" s="68"/>
      <c r="H53" s="69"/>
      <c r="I53" s="27">
        <v>46</v>
      </c>
      <c r="J53" s="27"/>
      <c r="K53" s="8">
        <v>119034</v>
      </c>
      <c r="L53" s="8"/>
    </row>
    <row r="54" spans="1:12" ht="11.25">
      <c r="A54" s="67" t="s">
        <v>198</v>
      </c>
      <c r="B54" s="68"/>
      <c r="C54" s="68"/>
      <c r="D54" s="68"/>
      <c r="E54" s="68"/>
      <c r="F54" s="68"/>
      <c r="G54" s="68"/>
      <c r="H54" s="69"/>
      <c r="I54" s="27">
        <v>47</v>
      </c>
      <c r="J54" s="27"/>
      <c r="K54" s="8">
        <v>27220</v>
      </c>
      <c r="L54" s="8">
        <v>28610</v>
      </c>
    </row>
    <row r="55" spans="1:12" ht="11.25">
      <c r="A55" s="67" t="s">
        <v>10</v>
      </c>
      <c r="B55" s="68"/>
      <c r="C55" s="68"/>
      <c r="D55" s="68"/>
      <c r="E55" s="68"/>
      <c r="F55" s="68"/>
      <c r="G55" s="68"/>
      <c r="H55" s="69"/>
      <c r="I55" s="27">
        <v>48</v>
      </c>
      <c r="J55" s="27">
        <v>24</v>
      </c>
      <c r="K55" s="8">
        <v>231687</v>
      </c>
      <c r="L55" s="8">
        <v>585639</v>
      </c>
    </row>
    <row r="56" spans="1:12" ht="11.25">
      <c r="A56" s="67" t="s">
        <v>11</v>
      </c>
      <c r="B56" s="68"/>
      <c r="C56" s="68"/>
      <c r="D56" s="68"/>
      <c r="E56" s="68"/>
      <c r="F56" s="68"/>
      <c r="G56" s="68"/>
      <c r="H56" s="69"/>
      <c r="I56" s="27">
        <v>49</v>
      </c>
      <c r="J56" s="27">
        <v>25</v>
      </c>
      <c r="K56" s="8">
        <v>649071</v>
      </c>
      <c r="L56" s="8">
        <v>796857</v>
      </c>
    </row>
    <row r="57" spans="1:12" ht="11.25">
      <c r="A57" s="67" t="s">
        <v>95</v>
      </c>
      <c r="B57" s="68"/>
      <c r="C57" s="68"/>
      <c r="D57" s="68"/>
      <c r="E57" s="68"/>
      <c r="F57" s="68"/>
      <c r="G57" s="68"/>
      <c r="H57" s="69"/>
      <c r="I57" s="27">
        <v>50</v>
      </c>
      <c r="J57" s="27">
        <v>26</v>
      </c>
      <c r="K57" s="7">
        <f>SUM(K58:K64)</f>
        <v>7467981</v>
      </c>
      <c r="L57" s="7">
        <f>SUM(L58:L64)</f>
        <v>3182754</v>
      </c>
    </row>
    <row r="58" spans="1:12" ht="11.25">
      <c r="A58" s="67" t="s">
        <v>68</v>
      </c>
      <c r="B58" s="68"/>
      <c r="C58" s="68"/>
      <c r="D58" s="68"/>
      <c r="E58" s="68"/>
      <c r="F58" s="68"/>
      <c r="G58" s="68"/>
      <c r="H58" s="69"/>
      <c r="I58" s="27">
        <v>51</v>
      </c>
      <c r="J58" s="27"/>
      <c r="K58" s="8"/>
      <c r="L58" s="8"/>
    </row>
    <row r="59" spans="1:12" ht="11.25">
      <c r="A59" s="67" t="s">
        <v>69</v>
      </c>
      <c r="B59" s="68"/>
      <c r="C59" s="68"/>
      <c r="D59" s="68"/>
      <c r="E59" s="68"/>
      <c r="F59" s="68"/>
      <c r="G59" s="68"/>
      <c r="H59" s="69"/>
      <c r="I59" s="27">
        <v>52</v>
      </c>
      <c r="J59" s="27"/>
      <c r="K59" s="8">
        <v>2519361</v>
      </c>
      <c r="L59" s="8"/>
    </row>
    <row r="60" spans="1:12" ht="11.25">
      <c r="A60" s="67" t="s">
        <v>228</v>
      </c>
      <c r="B60" s="68"/>
      <c r="C60" s="68"/>
      <c r="D60" s="68"/>
      <c r="E60" s="68"/>
      <c r="F60" s="68"/>
      <c r="G60" s="68"/>
      <c r="H60" s="69"/>
      <c r="I60" s="27">
        <v>53</v>
      </c>
      <c r="J60" s="27"/>
      <c r="K60" s="8"/>
      <c r="L60" s="8"/>
    </row>
    <row r="61" spans="1:12" ht="11.25">
      <c r="A61" s="67" t="s">
        <v>75</v>
      </c>
      <c r="B61" s="68"/>
      <c r="C61" s="68"/>
      <c r="D61" s="68"/>
      <c r="E61" s="68"/>
      <c r="F61" s="68"/>
      <c r="G61" s="68"/>
      <c r="H61" s="69"/>
      <c r="I61" s="27">
        <v>54</v>
      </c>
      <c r="J61" s="27"/>
      <c r="K61" s="8">
        <v>3800000</v>
      </c>
      <c r="L61" s="8">
        <v>1640100</v>
      </c>
    </row>
    <row r="62" spans="1:12" ht="11.25">
      <c r="A62" s="67" t="s">
        <v>76</v>
      </c>
      <c r="B62" s="68"/>
      <c r="C62" s="68"/>
      <c r="D62" s="68"/>
      <c r="E62" s="68"/>
      <c r="F62" s="68"/>
      <c r="G62" s="68"/>
      <c r="H62" s="69"/>
      <c r="I62" s="27">
        <v>55</v>
      </c>
      <c r="J62" s="27"/>
      <c r="K62" s="8"/>
      <c r="L62" s="8"/>
    </row>
    <row r="63" spans="1:12" ht="11.25">
      <c r="A63" s="67" t="s">
        <v>77</v>
      </c>
      <c r="B63" s="68"/>
      <c r="C63" s="68"/>
      <c r="D63" s="68"/>
      <c r="E63" s="68"/>
      <c r="F63" s="68"/>
      <c r="G63" s="68"/>
      <c r="H63" s="69"/>
      <c r="I63" s="27">
        <v>56</v>
      </c>
      <c r="J63" s="27"/>
      <c r="K63" s="8">
        <v>1148620</v>
      </c>
      <c r="L63" s="8">
        <v>1542654</v>
      </c>
    </row>
    <row r="64" spans="1:12" ht="11.25">
      <c r="A64" s="67" t="s">
        <v>36</v>
      </c>
      <c r="B64" s="68"/>
      <c r="C64" s="68"/>
      <c r="D64" s="68"/>
      <c r="E64" s="68"/>
      <c r="F64" s="68"/>
      <c r="G64" s="68"/>
      <c r="H64" s="69"/>
      <c r="I64" s="27">
        <v>57</v>
      </c>
      <c r="J64" s="27"/>
      <c r="K64" s="8"/>
      <c r="L64" s="8"/>
    </row>
    <row r="65" spans="1:12" ht="11.25">
      <c r="A65" s="67" t="s">
        <v>202</v>
      </c>
      <c r="B65" s="68"/>
      <c r="C65" s="68"/>
      <c r="D65" s="68"/>
      <c r="E65" s="68"/>
      <c r="F65" s="68"/>
      <c r="G65" s="68"/>
      <c r="H65" s="69"/>
      <c r="I65" s="27">
        <v>58</v>
      </c>
      <c r="J65" s="27">
        <v>27</v>
      </c>
      <c r="K65" s="8">
        <v>5608234</v>
      </c>
      <c r="L65" s="8">
        <v>1667046</v>
      </c>
    </row>
    <row r="66" spans="1:12" ht="11.25">
      <c r="A66" s="74" t="s">
        <v>48</v>
      </c>
      <c r="B66" s="75"/>
      <c r="C66" s="75"/>
      <c r="D66" s="75"/>
      <c r="E66" s="75"/>
      <c r="F66" s="75"/>
      <c r="G66" s="75"/>
      <c r="H66" s="76"/>
      <c r="I66" s="27">
        <v>59</v>
      </c>
      <c r="J66" s="27">
        <v>28</v>
      </c>
      <c r="K66" s="8">
        <v>1083051</v>
      </c>
      <c r="L66" s="8">
        <v>424796</v>
      </c>
    </row>
    <row r="67" spans="1:12" ht="11.25">
      <c r="A67" s="74" t="s">
        <v>321</v>
      </c>
      <c r="B67" s="75"/>
      <c r="C67" s="75"/>
      <c r="D67" s="75"/>
      <c r="E67" s="75"/>
      <c r="F67" s="75"/>
      <c r="G67" s="75"/>
      <c r="H67" s="76"/>
      <c r="I67" s="27">
        <v>60</v>
      </c>
      <c r="J67" s="27"/>
      <c r="K67" s="7">
        <f>K8+K9+K41+K66</f>
        <v>404946613</v>
      </c>
      <c r="L67" s="7">
        <f>L8+L9+L41+L66</f>
        <v>349301442</v>
      </c>
    </row>
    <row r="68" spans="1:12" ht="11.25">
      <c r="A68" s="91" t="s">
        <v>83</v>
      </c>
      <c r="B68" s="92"/>
      <c r="C68" s="92"/>
      <c r="D68" s="92"/>
      <c r="E68" s="92"/>
      <c r="F68" s="92"/>
      <c r="G68" s="92"/>
      <c r="H68" s="93"/>
      <c r="I68" s="28">
        <v>61</v>
      </c>
      <c r="J68" s="28"/>
      <c r="K68" s="29"/>
      <c r="L68" s="29"/>
    </row>
    <row r="69" spans="1:12" ht="11.25">
      <c r="A69" s="80" t="s">
        <v>50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</row>
    <row r="70" spans="1:12" ht="11.25">
      <c r="A70" s="71" t="s">
        <v>322</v>
      </c>
      <c r="B70" s="72"/>
      <c r="C70" s="72"/>
      <c r="D70" s="72"/>
      <c r="E70" s="72"/>
      <c r="F70" s="72"/>
      <c r="G70" s="72"/>
      <c r="H70" s="73"/>
      <c r="I70" s="25">
        <v>62</v>
      </c>
      <c r="J70" s="25"/>
      <c r="K70" s="30">
        <f>K71+K72+K73+K79+K80+K83+K86</f>
        <v>359827096</v>
      </c>
      <c r="L70" s="30">
        <f>L71+L72+L73+L79+L80+L83+L86</f>
        <v>286339152</v>
      </c>
    </row>
    <row r="71" spans="1:12" ht="11.25">
      <c r="A71" s="67" t="s">
        <v>136</v>
      </c>
      <c r="B71" s="68"/>
      <c r="C71" s="68"/>
      <c r="D71" s="68"/>
      <c r="E71" s="68"/>
      <c r="F71" s="68"/>
      <c r="G71" s="68"/>
      <c r="H71" s="69"/>
      <c r="I71" s="27">
        <v>63</v>
      </c>
      <c r="J71" s="27">
        <v>29</v>
      </c>
      <c r="K71" s="8">
        <v>365478120</v>
      </c>
      <c r="L71" s="8">
        <v>365478120</v>
      </c>
    </row>
    <row r="72" spans="1:12" ht="11.25">
      <c r="A72" s="67" t="s">
        <v>137</v>
      </c>
      <c r="B72" s="68"/>
      <c r="C72" s="68"/>
      <c r="D72" s="68"/>
      <c r="E72" s="68"/>
      <c r="F72" s="68"/>
      <c r="G72" s="68"/>
      <c r="H72" s="69"/>
      <c r="I72" s="27">
        <v>64</v>
      </c>
      <c r="J72" s="27"/>
      <c r="K72" s="8"/>
      <c r="L72" s="8"/>
    </row>
    <row r="73" spans="1:12" ht="11.25">
      <c r="A73" s="67" t="s">
        <v>138</v>
      </c>
      <c r="B73" s="68"/>
      <c r="C73" s="68"/>
      <c r="D73" s="68"/>
      <c r="E73" s="68"/>
      <c r="F73" s="68"/>
      <c r="G73" s="68"/>
      <c r="H73" s="69"/>
      <c r="I73" s="27">
        <v>65</v>
      </c>
      <c r="J73" s="27"/>
      <c r="K73" s="7">
        <f>K74+K75-K76+K77+K78</f>
        <v>1407717</v>
      </c>
      <c r="L73" s="7">
        <f>L74+L75-L76+L77+L78</f>
        <v>1614670</v>
      </c>
    </row>
    <row r="74" spans="1:12" ht="11.25">
      <c r="A74" s="67" t="s">
        <v>139</v>
      </c>
      <c r="B74" s="68"/>
      <c r="C74" s="68"/>
      <c r="D74" s="68"/>
      <c r="E74" s="68"/>
      <c r="F74" s="68"/>
      <c r="G74" s="68"/>
      <c r="H74" s="69"/>
      <c r="I74" s="27">
        <v>66</v>
      </c>
      <c r="J74" s="27"/>
      <c r="K74" s="8">
        <v>1344338</v>
      </c>
      <c r="L74" s="8">
        <v>1501921</v>
      </c>
    </row>
    <row r="75" spans="1:12" ht="11.25">
      <c r="A75" s="67" t="s">
        <v>140</v>
      </c>
      <c r="B75" s="68"/>
      <c r="C75" s="68"/>
      <c r="D75" s="68"/>
      <c r="E75" s="68"/>
      <c r="F75" s="68"/>
      <c r="G75" s="68"/>
      <c r="H75" s="69"/>
      <c r="I75" s="27">
        <v>67</v>
      </c>
      <c r="J75" s="27"/>
      <c r="K75" s="8"/>
      <c r="L75" s="8"/>
    </row>
    <row r="76" spans="1:12" ht="11.25">
      <c r="A76" s="67" t="s">
        <v>128</v>
      </c>
      <c r="B76" s="68"/>
      <c r="C76" s="68"/>
      <c r="D76" s="68"/>
      <c r="E76" s="68"/>
      <c r="F76" s="68"/>
      <c r="G76" s="68"/>
      <c r="H76" s="69"/>
      <c r="I76" s="27">
        <v>68</v>
      </c>
      <c r="J76" s="27"/>
      <c r="K76" s="8"/>
      <c r="L76" s="8"/>
    </row>
    <row r="77" spans="1:12" ht="11.25">
      <c r="A77" s="67" t="s">
        <v>129</v>
      </c>
      <c r="B77" s="68"/>
      <c r="C77" s="68"/>
      <c r="D77" s="68"/>
      <c r="E77" s="68"/>
      <c r="F77" s="68"/>
      <c r="G77" s="68"/>
      <c r="H77" s="69"/>
      <c r="I77" s="27">
        <v>69</v>
      </c>
      <c r="J77" s="27"/>
      <c r="K77" s="8">
        <v>63379</v>
      </c>
      <c r="L77" s="8">
        <f>63379+49370</f>
        <v>112749</v>
      </c>
    </row>
    <row r="78" spans="1:12" ht="11.25">
      <c r="A78" s="67" t="s">
        <v>130</v>
      </c>
      <c r="B78" s="68"/>
      <c r="C78" s="68"/>
      <c r="D78" s="68"/>
      <c r="E78" s="68"/>
      <c r="F78" s="68"/>
      <c r="G78" s="68"/>
      <c r="H78" s="69"/>
      <c r="I78" s="27">
        <v>70</v>
      </c>
      <c r="J78" s="27"/>
      <c r="K78" s="8"/>
      <c r="L78" s="8"/>
    </row>
    <row r="79" spans="1:12" ht="11.25">
      <c r="A79" s="67" t="s">
        <v>131</v>
      </c>
      <c r="B79" s="68"/>
      <c r="C79" s="68"/>
      <c r="D79" s="68"/>
      <c r="E79" s="68"/>
      <c r="F79" s="68"/>
      <c r="G79" s="68"/>
      <c r="H79" s="69"/>
      <c r="I79" s="27">
        <v>71</v>
      </c>
      <c r="J79" s="27"/>
      <c r="K79" s="8"/>
      <c r="L79" s="8"/>
    </row>
    <row r="80" spans="1:12" ht="11.25">
      <c r="A80" s="67" t="s">
        <v>226</v>
      </c>
      <c r="B80" s="68"/>
      <c r="C80" s="68"/>
      <c r="D80" s="68"/>
      <c r="E80" s="68"/>
      <c r="F80" s="68"/>
      <c r="G80" s="68"/>
      <c r="H80" s="69"/>
      <c r="I80" s="27">
        <v>72</v>
      </c>
      <c r="J80" s="27"/>
      <c r="K80" s="7">
        <f>K81-K82</f>
        <v>-7591050</v>
      </c>
      <c r="L80" s="7">
        <f>L81-L82</f>
        <v>-7289587</v>
      </c>
    </row>
    <row r="81" spans="1:12" ht="11.25">
      <c r="A81" s="77" t="s">
        <v>164</v>
      </c>
      <c r="B81" s="78"/>
      <c r="C81" s="78"/>
      <c r="D81" s="78"/>
      <c r="E81" s="78"/>
      <c r="F81" s="78"/>
      <c r="G81" s="78"/>
      <c r="H81" s="79"/>
      <c r="I81" s="27">
        <v>73</v>
      </c>
      <c r="J81" s="27"/>
      <c r="K81" s="8"/>
      <c r="L81" s="8"/>
    </row>
    <row r="82" spans="1:12" ht="11.25">
      <c r="A82" s="77" t="s">
        <v>165</v>
      </c>
      <c r="B82" s="78"/>
      <c r="C82" s="78"/>
      <c r="D82" s="78"/>
      <c r="E82" s="78"/>
      <c r="F82" s="78"/>
      <c r="G82" s="78"/>
      <c r="H82" s="79"/>
      <c r="I82" s="27">
        <v>74</v>
      </c>
      <c r="J82" s="27"/>
      <c r="K82" s="8">
        <v>7591050</v>
      </c>
      <c r="L82" s="8">
        <v>7289587</v>
      </c>
    </row>
    <row r="83" spans="1:12" ht="11.25">
      <c r="A83" s="67" t="s">
        <v>227</v>
      </c>
      <c r="B83" s="68"/>
      <c r="C83" s="68"/>
      <c r="D83" s="68"/>
      <c r="E83" s="68"/>
      <c r="F83" s="68"/>
      <c r="G83" s="68"/>
      <c r="H83" s="69"/>
      <c r="I83" s="27">
        <v>75</v>
      </c>
      <c r="J83" s="27"/>
      <c r="K83" s="7">
        <f>K84-K85</f>
        <v>508414</v>
      </c>
      <c r="L83" s="7">
        <f>L84-L85</f>
        <v>-73485535</v>
      </c>
    </row>
    <row r="84" spans="1:12" ht="11.25">
      <c r="A84" s="77" t="s">
        <v>166</v>
      </c>
      <c r="B84" s="78"/>
      <c r="C84" s="78"/>
      <c r="D84" s="78"/>
      <c r="E84" s="78"/>
      <c r="F84" s="78"/>
      <c r="G84" s="78"/>
      <c r="H84" s="79"/>
      <c r="I84" s="27">
        <v>76</v>
      </c>
      <c r="J84" s="27"/>
      <c r="K84" s="8">
        <v>508414</v>
      </c>
      <c r="L84" s="8"/>
    </row>
    <row r="85" spans="1:12" ht="11.25">
      <c r="A85" s="77" t="s">
        <v>167</v>
      </c>
      <c r="B85" s="78"/>
      <c r="C85" s="78"/>
      <c r="D85" s="78"/>
      <c r="E85" s="78"/>
      <c r="F85" s="78"/>
      <c r="G85" s="78"/>
      <c r="H85" s="79"/>
      <c r="I85" s="27">
        <v>77</v>
      </c>
      <c r="J85" s="27"/>
      <c r="K85" s="8"/>
      <c r="L85" s="8">
        <v>73485535</v>
      </c>
    </row>
    <row r="86" spans="1:12" ht="11.25">
      <c r="A86" s="67" t="s">
        <v>168</v>
      </c>
      <c r="B86" s="68"/>
      <c r="C86" s="68"/>
      <c r="D86" s="68"/>
      <c r="E86" s="68"/>
      <c r="F86" s="68"/>
      <c r="G86" s="68"/>
      <c r="H86" s="69"/>
      <c r="I86" s="27">
        <v>78</v>
      </c>
      <c r="J86" s="27">
        <v>30</v>
      </c>
      <c r="K86" s="8">
        <v>23895</v>
      </c>
      <c r="L86" s="8">
        <v>21484</v>
      </c>
    </row>
    <row r="87" spans="1:12" ht="11.25">
      <c r="A87" s="74" t="s">
        <v>323</v>
      </c>
      <c r="B87" s="75"/>
      <c r="C87" s="75"/>
      <c r="D87" s="75"/>
      <c r="E87" s="75"/>
      <c r="F87" s="75"/>
      <c r="G87" s="75"/>
      <c r="H87" s="76"/>
      <c r="I87" s="27">
        <v>79</v>
      </c>
      <c r="J87" s="27">
        <v>31</v>
      </c>
      <c r="K87" s="7">
        <f>SUM(K88:K90)</f>
        <v>4197836</v>
      </c>
      <c r="L87" s="7">
        <f>SUM(L88:L90)</f>
        <v>31847313</v>
      </c>
    </row>
    <row r="88" spans="1:12" ht="11.25">
      <c r="A88" s="67" t="s">
        <v>124</v>
      </c>
      <c r="B88" s="68"/>
      <c r="C88" s="68"/>
      <c r="D88" s="68"/>
      <c r="E88" s="68"/>
      <c r="F88" s="68"/>
      <c r="G88" s="68"/>
      <c r="H88" s="69"/>
      <c r="I88" s="27">
        <v>80</v>
      </c>
      <c r="J88" s="27"/>
      <c r="K88" s="8">
        <f>1900000+310348+155000</f>
        <v>2365348</v>
      </c>
      <c r="L88" s="8">
        <v>1899420</v>
      </c>
    </row>
    <row r="89" spans="1:12" ht="11.25">
      <c r="A89" s="67" t="s">
        <v>125</v>
      </c>
      <c r="B89" s="68"/>
      <c r="C89" s="68"/>
      <c r="D89" s="68"/>
      <c r="E89" s="68"/>
      <c r="F89" s="68"/>
      <c r="G89" s="68"/>
      <c r="H89" s="69"/>
      <c r="I89" s="27">
        <v>81</v>
      </c>
      <c r="J89" s="27"/>
      <c r="K89" s="8"/>
      <c r="L89" s="8"/>
    </row>
    <row r="90" spans="1:12" ht="11.25">
      <c r="A90" s="67" t="s">
        <v>126</v>
      </c>
      <c r="B90" s="68"/>
      <c r="C90" s="68"/>
      <c r="D90" s="68"/>
      <c r="E90" s="68"/>
      <c r="F90" s="68"/>
      <c r="G90" s="68"/>
      <c r="H90" s="69"/>
      <c r="I90" s="27">
        <v>82</v>
      </c>
      <c r="J90" s="27"/>
      <c r="K90" s="8">
        <v>1832488</v>
      </c>
      <c r="L90" s="8">
        <v>29947893</v>
      </c>
    </row>
    <row r="91" spans="1:12" ht="11.25">
      <c r="A91" s="74" t="s">
        <v>324</v>
      </c>
      <c r="B91" s="75"/>
      <c r="C91" s="75"/>
      <c r="D91" s="75"/>
      <c r="E91" s="75"/>
      <c r="F91" s="75"/>
      <c r="G91" s="75"/>
      <c r="H91" s="76"/>
      <c r="I91" s="27">
        <v>83</v>
      </c>
      <c r="J91" s="27"/>
      <c r="K91" s="7">
        <f>SUM(K92:K100)</f>
        <v>17183042</v>
      </c>
      <c r="L91" s="7">
        <f>SUM(L92:L100)</f>
        <v>12273601</v>
      </c>
    </row>
    <row r="92" spans="1:12" ht="11.25">
      <c r="A92" s="67" t="s">
        <v>127</v>
      </c>
      <c r="B92" s="68"/>
      <c r="C92" s="68"/>
      <c r="D92" s="68"/>
      <c r="E92" s="68"/>
      <c r="F92" s="68"/>
      <c r="G92" s="68"/>
      <c r="H92" s="69"/>
      <c r="I92" s="27">
        <v>84</v>
      </c>
      <c r="J92" s="27"/>
      <c r="K92" s="8"/>
      <c r="L92" s="8"/>
    </row>
    <row r="93" spans="1:12" ht="11.25">
      <c r="A93" s="67" t="s">
        <v>229</v>
      </c>
      <c r="B93" s="68"/>
      <c r="C93" s="68"/>
      <c r="D93" s="68"/>
      <c r="E93" s="68"/>
      <c r="F93" s="68"/>
      <c r="G93" s="68"/>
      <c r="H93" s="69"/>
      <c r="I93" s="27">
        <v>85</v>
      </c>
      <c r="J93" s="27"/>
      <c r="K93" s="8"/>
      <c r="L93" s="8"/>
    </row>
    <row r="94" spans="1:12" ht="11.25">
      <c r="A94" s="67" t="s">
        <v>0</v>
      </c>
      <c r="B94" s="68"/>
      <c r="C94" s="68"/>
      <c r="D94" s="68"/>
      <c r="E94" s="68"/>
      <c r="F94" s="68"/>
      <c r="G94" s="68"/>
      <c r="H94" s="69"/>
      <c r="I94" s="27">
        <v>86</v>
      </c>
      <c r="J94" s="27">
        <v>32</v>
      </c>
      <c r="K94" s="8">
        <v>17183042</v>
      </c>
      <c r="L94" s="8">
        <v>12273601</v>
      </c>
    </row>
    <row r="95" spans="1:12" ht="11.25">
      <c r="A95" s="67" t="s">
        <v>230</v>
      </c>
      <c r="B95" s="68"/>
      <c r="C95" s="68"/>
      <c r="D95" s="68"/>
      <c r="E95" s="68"/>
      <c r="F95" s="68"/>
      <c r="G95" s="68"/>
      <c r="H95" s="69"/>
      <c r="I95" s="27">
        <v>87</v>
      </c>
      <c r="J95" s="27"/>
      <c r="K95" s="8"/>
      <c r="L95" s="8"/>
    </row>
    <row r="96" spans="1:12" ht="11.25">
      <c r="A96" s="67" t="s">
        <v>231</v>
      </c>
      <c r="B96" s="68"/>
      <c r="C96" s="68"/>
      <c r="D96" s="68"/>
      <c r="E96" s="68"/>
      <c r="F96" s="68"/>
      <c r="G96" s="68"/>
      <c r="H96" s="69"/>
      <c r="I96" s="27">
        <v>88</v>
      </c>
      <c r="J96" s="27"/>
      <c r="K96" s="8"/>
      <c r="L96" s="8"/>
    </row>
    <row r="97" spans="1:12" ht="11.25">
      <c r="A97" s="67" t="s">
        <v>232</v>
      </c>
      <c r="B97" s="68"/>
      <c r="C97" s="68"/>
      <c r="D97" s="68"/>
      <c r="E97" s="68"/>
      <c r="F97" s="68"/>
      <c r="G97" s="68"/>
      <c r="H97" s="69"/>
      <c r="I97" s="27">
        <v>89</v>
      </c>
      <c r="J97" s="27"/>
      <c r="K97" s="8"/>
      <c r="L97" s="8"/>
    </row>
    <row r="98" spans="1:12" ht="11.25">
      <c r="A98" s="67" t="s">
        <v>86</v>
      </c>
      <c r="B98" s="68"/>
      <c r="C98" s="68"/>
      <c r="D98" s="68"/>
      <c r="E98" s="68"/>
      <c r="F98" s="68"/>
      <c r="G98" s="68"/>
      <c r="H98" s="69"/>
      <c r="I98" s="27">
        <v>90</v>
      </c>
      <c r="J98" s="27"/>
      <c r="K98" s="8"/>
      <c r="L98" s="8"/>
    </row>
    <row r="99" spans="1:12" ht="11.25">
      <c r="A99" s="67" t="s">
        <v>84</v>
      </c>
      <c r="B99" s="68"/>
      <c r="C99" s="68"/>
      <c r="D99" s="68"/>
      <c r="E99" s="68"/>
      <c r="F99" s="68"/>
      <c r="G99" s="68"/>
      <c r="H99" s="69"/>
      <c r="I99" s="27">
        <v>91</v>
      </c>
      <c r="J99" s="27"/>
      <c r="K99" s="8"/>
      <c r="L99" s="8"/>
    </row>
    <row r="100" spans="1:12" ht="11.25">
      <c r="A100" s="67" t="s">
        <v>85</v>
      </c>
      <c r="B100" s="68"/>
      <c r="C100" s="68"/>
      <c r="D100" s="68"/>
      <c r="E100" s="68"/>
      <c r="F100" s="68"/>
      <c r="G100" s="68"/>
      <c r="H100" s="69"/>
      <c r="I100" s="27">
        <v>92</v>
      </c>
      <c r="J100" s="27"/>
      <c r="K100" s="8"/>
      <c r="L100" s="8"/>
    </row>
    <row r="101" spans="1:12" ht="11.25">
      <c r="A101" s="74" t="s">
        <v>325</v>
      </c>
      <c r="B101" s="75"/>
      <c r="C101" s="75"/>
      <c r="D101" s="75"/>
      <c r="E101" s="75"/>
      <c r="F101" s="75"/>
      <c r="G101" s="75"/>
      <c r="H101" s="76"/>
      <c r="I101" s="27">
        <v>93</v>
      </c>
      <c r="J101" s="27"/>
      <c r="K101" s="7">
        <f>SUM(K102:K113)</f>
        <v>23427576</v>
      </c>
      <c r="L101" s="7">
        <f>SUM(L102:L113)</f>
        <v>18826393</v>
      </c>
    </row>
    <row r="102" spans="1:12" ht="11.25">
      <c r="A102" s="67" t="s">
        <v>127</v>
      </c>
      <c r="B102" s="68"/>
      <c r="C102" s="68"/>
      <c r="D102" s="68"/>
      <c r="E102" s="68"/>
      <c r="F102" s="68"/>
      <c r="G102" s="68"/>
      <c r="H102" s="69"/>
      <c r="I102" s="27">
        <v>94</v>
      </c>
      <c r="J102" s="27">
        <v>33</v>
      </c>
      <c r="K102" s="8">
        <v>4532291</v>
      </c>
      <c r="L102" s="8">
        <v>1406119</v>
      </c>
    </row>
    <row r="103" spans="1:12" ht="11.25">
      <c r="A103" s="67" t="s">
        <v>229</v>
      </c>
      <c r="B103" s="68"/>
      <c r="C103" s="68"/>
      <c r="D103" s="68"/>
      <c r="E103" s="68"/>
      <c r="F103" s="68"/>
      <c r="G103" s="68"/>
      <c r="H103" s="69"/>
      <c r="I103" s="27">
        <v>95</v>
      </c>
      <c r="J103" s="27"/>
      <c r="K103" s="8"/>
      <c r="L103" s="8"/>
    </row>
    <row r="104" spans="1:12" s="58" customFormat="1" ht="11.25">
      <c r="A104" s="67" t="s">
        <v>0</v>
      </c>
      <c r="B104" s="68"/>
      <c r="C104" s="68"/>
      <c r="D104" s="68"/>
      <c r="E104" s="68"/>
      <c r="F104" s="68"/>
      <c r="G104" s="68"/>
      <c r="H104" s="69"/>
      <c r="I104" s="27">
        <v>96</v>
      </c>
      <c r="J104" s="27">
        <v>34</v>
      </c>
      <c r="K104" s="8">
        <v>5268835</v>
      </c>
      <c r="L104" s="8">
        <v>5095676</v>
      </c>
    </row>
    <row r="105" spans="1:12" ht="11.25">
      <c r="A105" s="67" t="s">
        <v>230</v>
      </c>
      <c r="B105" s="68"/>
      <c r="C105" s="68"/>
      <c r="D105" s="68"/>
      <c r="E105" s="68"/>
      <c r="F105" s="68"/>
      <c r="G105" s="68"/>
      <c r="H105" s="69"/>
      <c r="I105" s="27">
        <v>97</v>
      </c>
      <c r="J105" s="27">
        <v>35</v>
      </c>
      <c r="K105" s="8">
        <v>999318</v>
      </c>
      <c r="L105" s="8">
        <f>172293-562</f>
        <v>171731</v>
      </c>
    </row>
    <row r="106" spans="1:12" ht="11.25">
      <c r="A106" s="67" t="s">
        <v>231</v>
      </c>
      <c r="B106" s="68"/>
      <c r="C106" s="68"/>
      <c r="D106" s="68"/>
      <c r="E106" s="68"/>
      <c r="F106" s="68"/>
      <c r="G106" s="68"/>
      <c r="H106" s="69"/>
      <c r="I106" s="27">
        <v>98</v>
      </c>
      <c r="J106" s="27">
        <v>36</v>
      </c>
      <c r="K106" s="8">
        <v>6909213</v>
      </c>
      <c r="L106" s="8">
        <v>7636986</v>
      </c>
    </row>
    <row r="107" spans="1:12" ht="11.25">
      <c r="A107" s="67" t="s">
        <v>232</v>
      </c>
      <c r="B107" s="68"/>
      <c r="C107" s="68"/>
      <c r="D107" s="68"/>
      <c r="E107" s="68"/>
      <c r="F107" s="68"/>
      <c r="G107" s="68"/>
      <c r="H107" s="69"/>
      <c r="I107" s="27">
        <v>99</v>
      </c>
      <c r="J107" s="27"/>
      <c r="K107" s="8"/>
      <c r="L107" s="8"/>
    </row>
    <row r="108" spans="1:12" ht="11.25">
      <c r="A108" s="67" t="s">
        <v>86</v>
      </c>
      <c r="B108" s="68"/>
      <c r="C108" s="68"/>
      <c r="D108" s="68"/>
      <c r="E108" s="68"/>
      <c r="F108" s="68"/>
      <c r="G108" s="68"/>
      <c r="H108" s="69"/>
      <c r="I108" s="27">
        <v>100</v>
      </c>
      <c r="J108" s="27"/>
      <c r="K108" s="8"/>
      <c r="L108" s="8"/>
    </row>
    <row r="109" spans="1:12" ht="11.25">
      <c r="A109" s="67" t="s">
        <v>87</v>
      </c>
      <c r="B109" s="68"/>
      <c r="C109" s="68"/>
      <c r="D109" s="68"/>
      <c r="E109" s="68"/>
      <c r="F109" s="68"/>
      <c r="G109" s="68"/>
      <c r="H109" s="69"/>
      <c r="I109" s="27">
        <v>101</v>
      </c>
      <c r="J109" s="27">
        <v>37</v>
      </c>
      <c r="K109" s="8">
        <v>2700266</v>
      </c>
      <c r="L109" s="8">
        <v>2308426</v>
      </c>
    </row>
    <row r="110" spans="1:12" ht="11.25">
      <c r="A110" s="67" t="s">
        <v>88</v>
      </c>
      <c r="B110" s="68"/>
      <c r="C110" s="68"/>
      <c r="D110" s="68"/>
      <c r="E110" s="68"/>
      <c r="F110" s="68"/>
      <c r="G110" s="68"/>
      <c r="H110" s="69"/>
      <c r="I110" s="27">
        <v>102</v>
      </c>
      <c r="J110" s="27">
        <v>38</v>
      </c>
      <c r="K110" s="8">
        <v>2939500</v>
      </c>
      <c r="L110" s="8">
        <v>2091585</v>
      </c>
    </row>
    <row r="111" spans="1:12" ht="11.25">
      <c r="A111" s="67" t="s">
        <v>91</v>
      </c>
      <c r="B111" s="68"/>
      <c r="C111" s="68"/>
      <c r="D111" s="68"/>
      <c r="E111" s="68"/>
      <c r="F111" s="68"/>
      <c r="G111" s="68"/>
      <c r="H111" s="69"/>
      <c r="I111" s="27">
        <v>103</v>
      </c>
      <c r="J111" s="27"/>
      <c r="K111" s="8"/>
      <c r="L111" s="8"/>
    </row>
    <row r="112" spans="1:12" ht="11.25">
      <c r="A112" s="67" t="s">
        <v>89</v>
      </c>
      <c r="B112" s="68"/>
      <c r="C112" s="68"/>
      <c r="D112" s="68"/>
      <c r="E112" s="68"/>
      <c r="F112" s="68"/>
      <c r="G112" s="68"/>
      <c r="H112" s="69"/>
      <c r="I112" s="27">
        <v>104</v>
      </c>
      <c r="J112" s="27"/>
      <c r="K112" s="8"/>
      <c r="L112" s="8"/>
    </row>
    <row r="113" spans="1:12" ht="11.25">
      <c r="A113" s="67" t="s">
        <v>90</v>
      </c>
      <c r="B113" s="68"/>
      <c r="C113" s="68"/>
      <c r="D113" s="68"/>
      <c r="E113" s="68"/>
      <c r="F113" s="68"/>
      <c r="G113" s="68"/>
      <c r="H113" s="69"/>
      <c r="I113" s="27">
        <v>105</v>
      </c>
      <c r="J113" s="27"/>
      <c r="K113" s="8">
        <v>78153</v>
      </c>
      <c r="L113" s="8">
        <v>115870</v>
      </c>
    </row>
    <row r="114" spans="1:12" ht="11.25">
      <c r="A114" s="74" t="s">
        <v>1</v>
      </c>
      <c r="B114" s="75"/>
      <c r="C114" s="75"/>
      <c r="D114" s="75"/>
      <c r="E114" s="75"/>
      <c r="F114" s="75"/>
      <c r="G114" s="75"/>
      <c r="H114" s="76"/>
      <c r="I114" s="27">
        <v>106</v>
      </c>
      <c r="J114" s="27">
        <v>39</v>
      </c>
      <c r="K114" s="8">
        <v>311063</v>
      </c>
      <c r="L114" s="8">
        <v>14983</v>
      </c>
    </row>
    <row r="115" spans="1:12" ht="11.25">
      <c r="A115" s="74" t="s">
        <v>326</v>
      </c>
      <c r="B115" s="75"/>
      <c r="C115" s="75"/>
      <c r="D115" s="75"/>
      <c r="E115" s="75"/>
      <c r="F115" s="75"/>
      <c r="G115" s="75"/>
      <c r="H115" s="76"/>
      <c r="I115" s="27">
        <v>107</v>
      </c>
      <c r="J115" s="27"/>
      <c r="K115" s="7">
        <f>K70+K87+K91+K101+K114</f>
        <v>404946613</v>
      </c>
      <c r="L115" s="7">
        <f>L70+L87+L91+L101+L114</f>
        <v>349301442</v>
      </c>
    </row>
    <row r="116" spans="1:12" ht="11.25">
      <c r="A116" s="100" t="s">
        <v>49</v>
      </c>
      <c r="B116" s="101"/>
      <c r="C116" s="101"/>
      <c r="D116" s="101"/>
      <c r="E116" s="101"/>
      <c r="F116" s="101"/>
      <c r="G116" s="101"/>
      <c r="H116" s="102"/>
      <c r="I116" s="28">
        <v>108</v>
      </c>
      <c r="J116" s="28"/>
      <c r="K116" s="29"/>
      <c r="L116" s="29"/>
    </row>
    <row r="117" spans="1:12" ht="11.25">
      <c r="A117" s="80" t="s">
        <v>318</v>
      </c>
      <c r="B117" s="81"/>
      <c r="C117" s="81"/>
      <c r="D117" s="81"/>
      <c r="E117" s="81"/>
      <c r="F117" s="81"/>
      <c r="G117" s="81"/>
      <c r="H117" s="81"/>
      <c r="I117" s="103"/>
      <c r="J117" s="103"/>
      <c r="K117" s="103"/>
      <c r="L117" s="103"/>
    </row>
    <row r="118" spans="1:12" ht="11.25">
      <c r="A118" s="71" t="s">
        <v>182</v>
      </c>
      <c r="B118" s="72"/>
      <c r="C118" s="72"/>
      <c r="D118" s="72"/>
      <c r="E118" s="72"/>
      <c r="F118" s="72"/>
      <c r="G118" s="72"/>
      <c r="H118" s="72"/>
      <c r="I118" s="82"/>
      <c r="J118" s="82"/>
      <c r="K118" s="82"/>
      <c r="L118" s="82"/>
    </row>
    <row r="119" spans="1:12" ht="11.25">
      <c r="A119" s="67" t="s">
        <v>8</v>
      </c>
      <c r="B119" s="68"/>
      <c r="C119" s="68"/>
      <c r="D119" s="68"/>
      <c r="E119" s="68"/>
      <c r="F119" s="68"/>
      <c r="G119" s="68"/>
      <c r="H119" s="69"/>
      <c r="I119" s="27">
        <v>109</v>
      </c>
      <c r="J119" s="27"/>
      <c r="K119" s="8">
        <f>K70-K120</f>
        <v>359803201</v>
      </c>
      <c r="L119" s="8">
        <f>L70-L120</f>
        <v>286317668</v>
      </c>
    </row>
    <row r="120" spans="1:12" ht="11.25">
      <c r="A120" s="95" t="s">
        <v>9</v>
      </c>
      <c r="B120" s="96"/>
      <c r="C120" s="96"/>
      <c r="D120" s="96"/>
      <c r="E120" s="96"/>
      <c r="F120" s="96"/>
      <c r="G120" s="96"/>
      <c r="H120" s="97"/>
      <c r="I120" s="31">
        <v>110</v>
      </c>
      <c r="J120" s="31"/>
      <c r="K120" s="29">
        <v>23895</v>
      </c>
      <c r="L120" s="29">
        <v>21484</v>
      </c>
    </row>
    <row r="121" spans="1:12" ht="11.25">
      <c r="A121" s="32"/>
      <c r="B121" s="32"/>
      <c r="C121" s="32"/>
      <c r="D121" s="32"/>
      <c r="E121" s="32"/>
      <c r="F121" s="32"/>
      <c r="G121" s="32"/>
      <c r="H121" s="32"/>
      <c r="I121" s="1"/>
      <c r="J121" s="1"/>
      <c r="K121" s="60">
        <f>K67-K115</f>
        <v>0</v>
      </c>
      <c r="L121" s="60">
        <f>L67-L115</f>
        <v>0</v>
      </c>
    </row>
    <row r="122" spans="1:12" ht="11.25">
      <c r="A122" s="98" t="s">
        <v>92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</row>
    <row r="123" spans="1:12" ht="11.25">
      <c r="A123" s="98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</row>
    <row r="124" ht="11.25">
      <c r="L124" s="59"/>
    </row>
  </sheetData>
  <sheetProtection/>
  <mergeCells count="121">
    <mergeCell ref="A120:H120"/>
    <mergeCell ref="A122:L122"/>
    <mergeCell ref="A123:L123"/>
    <mergeCell ref="A116:H116"/>
    <mergeCell ref="A117:L117"/>
    <mergeCell ref="A118:L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L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9:H9"/>
    <mergeCell ref="A10:H10"/>
    <mergeCell ref="A11:H11"/>
    <mergeCell ref="A5:H5"/>
    <mergeCell ref="A6:H6"/>
    <mergeCell ref="A7:L7"/>
    <mergeCell ref="A1:L1"/>
    <mergeCell ref="A2:L2"/>
    <mergeCell ref="A3:L3"/>
    <mergeCell ref="A8:H8"/>
  </mergeCells>
  <dataValidations count="5">
    <dataValidation type="whole" operator="greaterThanOrEqual" allowBlank="1" showInputMessage="1" showErrorMessage="1" errorTitle="Pogrešan unos" error="Mogu se unijeti samo cjelobrojne pozitivne vrijednosti." sqref="K71:L71 K80:K85 K87:K116 K73:K78 L8:L68 K9:K68 L72:L116">
      <formula1>0</formula1>
    </dataValidation>
    <dataValidation type="whole" operator="notEqual" allowBlank="1" showInputMessage="1" showErrorMessage="1" errorTitle="Pogrešan unos" error="Mogu se unijeti samo cjelobrojne vrijednosti." sqref="K86 K119:L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0:L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9">
      <formula1>9999999999</formula1>
    </dataValidation>
  </dataValidations>
  <printOptions/>
  <pageMargins left="0.75" right="0.75" top="1" bottom="0.9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53"/>
  <sheetViews>
    <sheetView view="pageBreakPreview" zoomScale="110" zoomScaleSheetLayoutView="110" zoomScalePageLayoutView="0" workbookViewId="0" topLeftCell="A1">
      <selection activeCell="L51" sqref="L51"/>
    </sheetView>
  </sheetViews>
  <sheetFormatPr defaultColWidth="9.140625" defaultRowHeight="12.75"/>
  <cols>
    <col min="1" max="6" width="9.140625" style="19" customWidth="1"/>
    <col min="7" max="7" width="0.9921875" style="19" customWidth="1"/>
    <col min="8" max="8" width="2.00390625" style="19" customWidth="1"/>
    <col min="9" max="10" width="7.7109375" style="19" customWidth="1"/>
    <col min="11" max="11" width="13.57421875" style="19" customWidth="1"/>
    <col min="12" max="12" width="14.140625" style="19" customWidth="1"/>
    <col min="13" max="16384" width="9.140625" style="19" customWidth="1"/>
  </cols>
  <sheetData>
    <row r="1" spans="1:12" ht="11.25" customHeight="1">
      <c r="A1" s="107" t="s">
        <v>159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 customHeight="1">
      <c r="A2" s="108" t="s">
        <v>338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1.25">
      <c r="A3" s="34"/>
      <c r="B3" s="35"/>
      <c r="C3" s="35"/>
      <c r="D3" s="35"/>
      <c r="E3" s="35"/>
      <c r="F3" s="35"/>
      <c r="G3" s="35"/>
      <c r="H3" s="35"/>
      <c r="I3" s="35"/>
      <c r="J3" s="35"/>
      <c r="K3" s="36"/>
      <c r="L3" s="1"/>
    </row>
    <row r="4" spans="1:12" ht="12.75">
      <c r="A4" s="104" t="s">
        <v>332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23.25" thickBot="1">
      <c r="A5" s="109" t="s">
        <v>51</v>
      </c>
      <c r="B5" s="109"/>
      <c r="C5" s="109"/>
      <c r="D5" s="109"/>
      <c r="E5" s="109"/>
      <c r="F5" s="109"/>
      <c r="G5" s="109"/>
      <c r="H5" s="109"/>
      <c r="I5" s="15" t="s">
        <v>317</v>
      </c>
      <c r="J5" s="21" t="s">
        <v>329</v>
      </c>
      <c r="K5" s="15" t="s">
        <v>145</v>
      </c>
      <c r="L5" s="15" t="s">
        <v>146</v>
      </c>
    </row>
    <row r="6" spans="1:12" ht="11.25">
      <c r="A6" s="110">
        <v>1</v>
      </c>
      <c r="B6" s="110"/>
      <c r="C6" s="110"/>
      <c r="D6" s="110"/>
      <c r="E6" s="110"/>
      <c r="F6" s="110"/>
      <c r="G6" s="110"/>
      <c r="H6" s="110"/>
      <c r="I6" s="16">
        <v>2</v>
      </c>
      <c r="J6" s="24" t="s">
        <v>327</v>
      </c>
      <c r="K6" s="17" t="s">
        <v>269</v>
      </c>
      <c r="L6" s="17" t="s">
        <v>270</v>
      </c>
    </row>
    <row r="7" spans="1:12" ht="11.25">
      <c r="A7" s="111" t="s">
        <v>151</v>
      </c>
      <c r="B7" s="112"/>
      <c r="C7" s="112"/>
      <c r="D7" s="112"/>
      <c r="E7" s="112"/>
      <c r="F7" s="112"/>
      <c r="G7" s="112"/>
      <c r="H7" s="112"/>
      <c r="I7" s="113"/>
      <c r="J7" s="113"/>
      <c r="K7" s="113"/>
      <c r="L7" s="114"/>
    </row>
    <row r="8" spans="1:12" ht="11.25">
      <c r="A8" s="67" t="s">
        <v>30</v>
      </c>
      <c r="B8" s="68"/>
      <c r="C8" s="68"/>
      <c r="D8" s="68"/>
      <c r="E8" s="68"/>
      <c r="F8" s="68"/>
      <c r="G8" s="68"/>
      <c r="H8" s="68"/>
      <c r="I8" s="27">
        <v>1</v>
      </c>
      <c r="J8" s="37"/>
      <c r="K8" s="8">
        <v>1383567</v>
      </c>
      <c r="L8" s="8">
        <v>-73441181</v>
      </c>
    </row>
    <row r="9" spans="1:12" ht="11.25">
      <c r="A9" s="67" t="s">
        <v>31</v>
      </c>
      <c r="B9" s="68"/>
      <c r="C9" s="68"/>
      <c r="D9" s="68"/>
      <c r="E9" s="68"/>
      <c r="F9" s="68"/>
      <c r="G9" s="68"/>
      <c r="H9" s="68"/>
      <c r="I9" s="27">
        <v>2</v>
      </c>
      <c r="J9" s="37"/>
      <c r="K9" s="8">
        <v>6263529</v>
      </c>
      <c r="L9" s="8">
        <v>9265606</v>
      </c>
    </row>
    <row r="10" spans="1:12" ht="11.25">
      <c r="A10" s="67" t="s">
        <v>32</v>
      </c>
      <c r="B10" s="68"/>
      <c r="C10" s="68"/>
      <c r="D10" s="68"/>
      <c r="E10" s="68"/>
      <c r="F10" s="68"/>
      <c r="G10" s="68"/>
      <c r="H10" s="68"/>
      <c r="I10" s="27">
        <v>3</v>
      </c>
      <c r="J10" s="37"/>
      <c r="K10" s="8">
        <v>452098</v>
      </c>
      <c r="L10" s="8">
        <v>765490</v>
      </c>
    </row>
    <row r="11" spans="1:12" ht="11.25">
      <c r="A11" s="67" t="s">
        <v>33</v>
      </c>
      <c r="B11" s="68"/>
      <c r="C11" s="68"/>
      <c r="D11" s="68"/>
      <c r="E11" s="68"/>
      <c r="F11" s="68"/>
      <c r="G11" s="68"/>
      <c r="H11" s="68"/>
      <c r="I11" s="27">
        <v>4</v>
      </c>
      <c r="J11" s="37"/>
      <c r="K11" s="59">
        <v>21046444</v>
      </c>
      <c r="L11" s="59">
        <v>10643620</v>
      </c>
    </row>
    <row r="12" spans="1:12" ht="11.25">
      <c r="A12" s="67" t="s">
        <v>34</v>
      </c>
      <c r="B12" s="68"/>
      <c r="C12" s="68"/>
      <c r="D12" s="68"/>
      <c r="E12" s="68"/>
      <c r="F12" s="68"/>
      <c r="G12" s="68"/>
      <c r="H12" s="68"/>
      <c r="I12" s="27">
        <v>5</v>
      </c>
      <c r="J12" s="37"/>
      <c r="K12" s="8">
        <v>10501901</v>
      </c>
      <c r="L12" s="8">
        <v>69263587</v>
      </c>
    </row>
    <row r="13" spans="1:12" ht="11.25">
      <c r="A13" s="67" t="s">
        <v>43</v>
      </c>
      <c r="B13" s="68"/>
      <c r="C13" s="68"/>
      <c r="D13" s="68"/>
      <c r="E13" s="68"/>
      <c r="F13" s="68"/>
      <c r="G13" s="68"/>
      <c r="H13" s="68"/>
      <c r="I13" s="27">
        <v>6</v>
      </c>
      <c r="J13" s="37"/>
      <c r="K13" s="8"/>
      <c r="L13" s="8">
        <v>78483089</v>
      </c>
    </row>
    <row r="14" spans="1:12" ht="11.25">
      <c r="A14" s="74" t="s">
        <v>152</v>
      </c>
      <c r="B14" s="75"/>
      <c r="C14" s="75"/>
      <c r="D14" s="75"/>
      <c r="E14" s="75"/>
      <c r="F14" s="75"/>
      <c r="G14" s="75"/>
      <c r="H14" s="75"/>
      <c r="I14" s="27">
        <v>7</v>
      </c>
      <c r="J14" s="37"/>
      <c r="K14" s="7">
        <f>SUM(K8:K13)</f>
        <v>39647539</v>
      </c>
      <c r="L14" s="7">
        <f>SUM(L8:L13)</f>
        <v>94980211</v>
      </c>
    </row>
    <row r="15" spans="1:12" ht="11.25">
      <c r="A15" s="67" t="s">
        <v>44</v>
      </c>
      <c r="B15" s="68"/>
      <c r="C15" s="68"/>
      <c r="D15" s="68"/>
      <c r="E15" s="68"/>
      <c r="F15" s="68"/>
      <c r="G15" s="68"/>
      <c r="H15" s="68"/>
      <c r="I15" s="27">
        <v>8</v>
      </c>
      <c r="J15" s="37"/>
      <c r="K15" s="8"/>
      <c r="L15" s="8">
        <v>5536359</v>
      </c>
    </row>
    <row r="16" spans="1:12" ht="11.25">
      <c r="A16" s="67" t="s">
        <v>45</v>
      </c>
      <c r="B16" s="68"/>
      <c r="C16" s="68"/>
      <c r="D16" s="68"/>
      <c r="E16" s="68"/>
      <c r="F16" s="68"/>
      <c r="G16" s="68"/>
      <c r="H16" s="68"/>
      <c r="I16" s="27">
        <v>9</v>
      </c>
      <c r="J16" s="37"/>
      <c r="K16" s="8"/>
      <c r="L16" s="8">
        <v>23456213</v>
      </c>
    </row>
    <row r="17" spans="1:12" ht="11.25">
      <c r="A17" s="67" t="s">
        <v>46</v>
      </c>
      <c r="B17" s="68"/>
      <c r="C17" s="68"/>
      <c r="D17" s="68"/>
      <c r="E17" s="68"/>
      <c r="F17" s="68"/>
      <c r="G17" s="68"/>
      <c r="H17" s="68"/>
      <c r="I17" s="27">
        <v>10</v>
      </c>
      <c r="J17" s="37"/>
      <c r="K17" s="8"/>
      <c r="L17" s="8"/>
    </row>
    <row r="18" spans="1:12" ht="11.25">
      <c r="A18" s="67" t="s">
        <v>47</v>
      </c>
      <c r="B18" s="68"/>
      <c r="C18" s="68"/>
      <c r="D18" s="68"/>
      <c r="E18" s="68"/>
      <c r="F18" s="68"/>
      <c r="G18" s="68"/>
      <c r="H18" s="68"/>
      <c r="I18" s="27">
        <v>11</v>
      </c>
      <c r="J18" s="37"/>
      <c r="K18" s="8">
        <f>39647539-31002732</f>
        <v>8644807</v>
      </c>
      <c r="L18" s="8">
        <v>57391489</v>
      </c>
    </row>
    <row r="19" spans="1:12" ht="11.25">
      <c r="A19" s="74" t="s">
        <v>153</v>
      </c>
      <c r="B19" s="75"/>
      <c r="C19" s="75"/>
      <c r="D19" s="75"/>
      <c r="E19" s="75"/>
      <c r="F19" s="75"/>
      <c r="G19" s="75"/>
      <c r="H19" s="75"/>
      <c r="I19" s="27">
        <v>12</v>
      </c>
      <c r="J19" s="37"/>
      <c r="K19" s="7">
        <f>SUM(K15:K18)</f>
        <v>8644807</v>
      </c>
      <c r="L19" s="7">
        <f>SUM(L15:L18)</f>
        <v>86384061</v>
      </c>
    </row>
    <row r="20" spans="1:12" ht="11.25">
      <c r="A20" s="74" t="s">
        <v>26</v>
      </c>
      <c r="B20" s="75"/>
      <c r="C20" s="75"/>
      <c r="D20" s="75"/>
      <c r="E20" s="75"/>
      <c r="F20" s="75"/>
      <c r="G20" s="75"/>
      <c r="H20" s="75"/>
      <c r="I20" s="27">
        <v>13</v>
      </c>
      <c r="J20" s="37"/>
      <c r="K20" s="7">
        <f>IF(K14&gt;K19,K14-K19,0)</f>
        <v>31002732</v>
      </c>
      <c r="L20" s="7">
        <f>IF(L14&gt;L19,L14-L19,0)</f>
        <v>8596150</v>
      </c>
    </row>
    <row r="21" spans="1:12" ht="11.25">
      <c r="A21" s="74" t="s">
        <v>27</v>
      </c>
      <c r="B21" s="75"/>
      <c r="C21" s="75"/>
      <c r="D21" s="75"/>
      <c r="E21" s="75"/>
      <c r="F21" s="75"/>
      <c r="G21" s="75"/>
      <c r="H21" s="75"/>
      <c r="I21" s="27">
        <v>14</v>
      </c>
      <c r="J21" s="37"/>
      <c r="K21" s="7">
        <f>IF(K19&gt;K14,K19-K14,0)</f>
        <v>0</v>
      </c>
      <c r="L21" s="7">
        <f>IF(L19&gt;L14,L19-L14,0)</f>
        <v>0</v>
      </c>
    </row>
    <row r="22" spans="1:12" ht="11.25">
      <c r="A22" s="111" t="s">
        <v>154</v>
      </c>
      <c r="B22" s="112"/>
      <c r="C22" s="112"/>
      <c r="D22" s="112"/>
      <c r="E22" s="112"/>
      <c r="F22" s="112"/>
      <c r="G22" s="112"/>
      <c r="H22" s="112"/>
      <c r="I22" s="113"/>
      <c r="J22" s="113"/>
      <c r="K22" s="113"/>
      <c r="L22" s="114"/>
    </row>
    <row r="23" spans="1:12" ht="11.25">
      <c r="A23" s="67" t="s">
        <v>174</v>
      </c>
      <c r="B23" s="68"/>
      <c r="C23" s="68"/>
      <c r="D23" s="68"/>
      <c r="E23" s="68"/>
      <c r="F23" s="68"/>
      <c r="G23" s="68"/>
      <c r="H23" s="68"/>
      <c r="I23" s="27">
        <v>15</v>
      </c>
      <c r="J23" s="37"/>
      <c r="K23" s="8">
        <v>493855</v>
      </c>
      <c r="L23" s="8">
        <v>634678</v>
      </c>
    </row>
    <row r="24" spans="1:12" ht="11.25">
      <c r="A24" s="67" t="s">
        <v>175</v>
      </c>
      <c r="B24" s="68"/>
      <c r="C24" s="68"/>
      <c r="D24" s="68"/>
      <c r="E24" s="68"/>
      <c r="F24" s="68"/>
      <c r="G24" s="68"/>
      <c r="H24" s="68"/>
      <c r="I24" s="27">
        <v>16</v>
      </c>
      <c r="J24" s="37"/>
      <c r="K24" s="8">
        <v>333813</v>
      </c>
      <c r="L24" s="8"/>
    </row>
    <row r="25" spans="1:12" ht="11.25">
      <c r="A25" s="67" t="s">
        <v>176</v>
      </c>
      <c r="B25" s="68"/>
      <c r="C25" s="68"/>
      <c r="D25" s="68"/>
      <c r="E25" s="68"/>
      <c r="F25" s="68"/>
      <c r="G25" s="68"/>
      <c r="H25" s="68"/>
      <c r="I25" s="27">
        <v>17</v>
      </c>
      <c r="J25" s="37"/>
      <c r="K25" s="8"/>
      <c r="L25" s="8"/>
    </row>
    <row r="26" spans="1:12" ht="11.25">
      <c r="A26" s="67" t="s">
        <v>177</v>
      </c>
      <c r="B26" s="68"/>
      <c r="C26" s="68"/>
      <c r="D26" s="68"/>
      <c r="E26" s="68"/>
      <c r="F26" s="68"/>
      <c r="G26" s="68"/>
      <c r="H26" s="68"/>
      <c r="I26" s="27">
        <v>18</v>
      </c>
      <c r="J26" s="37"/>
      <c r="K26" s="8"/>
      <c r="L26" s="8"/>
    </row>
    <row r="27" spans="1:12" ht="11.25">
      <c r="A27" s="67" t="s">
        <v>178</v>
      </c>
      <c r="B27" s="68"/>
      <c r="C27" s="68"/>
      <c r="D27" s="68"/>
      <c r="E27" s="68"/>
      <c r="F27" s="68"/>
      <c r="G27" s="68"/>
      <c r="H27" s="68"/>
      <c r="I27" s="27">
        <v>19</v>
      </c>
      <c r="J27" s="37"/>
      <c r="K27" s="8"/>
      <c r="L27" s="8"/>
    </row>
    <row r="28" spans="1:12" ht="11.25">
      <c r="A28" s="74" t="s">
        <v>163</v>
      </c>
      <c r="B28" s="75"/>
      <c r="C28" s="75"/>
      <c r="D28" s="75"/>
      <c r="E28" s="75"/>
      <c r="F28" s="75"/>
      <c r="G28" s="75"/>
      <c r="H28" s="75"/>
      <c r="I28" s="27">
        <v>20</v>
      </c>
      <c r="J28" s="37"/>
      <c r="K28" s="7">
        <f>SUM(K23:K27)</f>
        <v>827668</v>
      </c>
      <c r="L28" s="7">
        <f>SUM(L23:L27)</f>
        <v>634678</v>
      </c>
    </row>
    <row r="29" spans="1:12" ht="11.25">
      <c r="A29" s="67" t="s">
        <v>110</v>
      </c>
      <c r="B29" s="68"/>
      <c r="C29" s="68"/>
      <c r="D29" s="68"/>
      <c r="E29" s="68"/>
      <c r="F29" s="68"/>
      <c r="G29" s="68"/>
      <c r="H29" s="68"/>
      <c r="I29" s="27">
        <v>21</v>
      </c>
      <c r="J29" s="37"/>
      <c r="K29" s="8">
        <v>5105530</v>
      </c>
      <c r="L29" s="8">
        <v>1299726</v>
      </c>
    </row>
    <row r="30" spans="1:12" ht="11.25">
      <c r="A30" s="67" t="s">
        <v>111</v>
      </c>
      <c r="B30" s="68"/>
      <c r="C30" s="68"/>
      <c r="D30" s="68"/>
      <c r="E30" s="68"/>
      <c r="F30" s="68"/>
      <c r="G30" s="68"/>
      <c r="H30" s="68"/>
      <c r="I30" s="27">
        <v>22</v>
      </c>
      <c r="J30" s="37"/>
      <c r="K30" s="8">
        <v>348666</v>
      </c>
      <c r="L30" s="8">
        <v>6789690</v>
      </c>
    </row>
    <row r="31" spans="1:12" ht="11.25">
      <c r="A31" s="67" t="s">
        <v>14</v>
      </c>
      <c r="B31" s="68"/>
      <c r="C31" s="68"/>
      <c r="D31" s="68"/>
      <c r="E31" s="68"/>
      <c r="F31" s="68"/>
      <c r="G31" s="68"/>
      <c r="H31" s="68"/>
      <c r="I31" s="27">
        <v>23</v>
      </c>
      <c r="J31" s="37"/>
      <c r="K31" s="8">
        <f>6981+14912165</f>
        <v>14919146</v>
      </c>
      <c r="L31" s="8"/>
    </row>
    <row r="32" spans="1:12" ht="11.25">
      <c r="A32" s="74" t="s">
        <v>5</v>
      </c>
      <c r="B32" s="75"/>
      <c r="C32" s="75"/>
      <c r="D32" s="75"/>
      <c r="E32" s="75"/>
      <c r="F32" s="75"/>
      <c r="G32" s="75"/>
      <c r="H32" s="75"/>
      <c r="I32" s="27">
        <v>24</v>
      </c>
      <c r="J32" s="37"/>
      <c r="K32" s="7">
        <f>SUM(K29:K31)</f>
        <v>20373342</v>
      </c>
      <c r="L32" s="7">
        <f>SUM(L29:L31)</f>
        <v>8089416</v>
      </c>
    </row>
    <row r="33" spans="1:12" ht="11.25">
      <c r="A33" s="74" t="s">
        <v>28</v>
      </c>
      <c r="B33" s="75"/>
      <c r="C33" s="75"/>
      <c r="D33" s="75"/>
      <c r="E33" s="75"/>
      <c r="F33" s="75"/>
      <c r="G33" s="75"/>
      <c r="H33" s="75"/>
      <c r="I33" s="27">
        <v>25</v>
      </c>
      <c r="J33" s="37"/>
      <c r="K33" s="7">
        <f>IF(K28&gt;K32,K28-K32,0)</f>
        <v>0</v>
      </c>
      <c r="L33" s="7">
        <f>IF(L28&gt;L32,L28-L32,0)</f>
        <v>0</v>
      </c>
    </row>
    <row r="34" spans="1:12" ht="11.25">
      <c r="A34" s="74" t="s">
        <v>29</v>
      </c>
      <c r="B34" s="75"/>
      <c r="C34" s="75"/>
      <c r="D34" s="75"/>
      <c r="E34" s="75"/>
      <c r="F34" s="75"/>
      <c r="G34" s="75"/>
      <c r="H34" s="75"/>
      <c r="I34" s="27">
        <v>26</v>
      </c>
      <c r="J34" s="37"/>
      <c r="K34" s="7">
        <f>IF(K32&gt;K28,K32-K28,0)</f>
        <v>19545674</v>
      </c>
      <c r="L34" s="7">
        <f>IF(L32&gt;L28,L32-L28,0)</f>
        <v>7454738</v>
      </c>
    </row>
    <row r="35" spans="1:12" ht="11.25">
      <c r="A35" s="111" t="s">
        <v>155</v>
      </c>
      <c r="B35" s="112"/>
      <c r="C35" s="112"/>
      <c r="D35" s="112"/>
      <c r="E35" s="112"/>
      <c r="F35" s="112"/>
      <c r="G35" s="112"/>
      <c r="H35" s="112"/>
      <c r="I35" s="113"/>
      <c r="J35" s="113"/>
      <c r="K35" s="113"/>
      <c r="L35" s="114"/>
    </row>
    <row r="36" spans="1:12" ht="11.25">
      <c r="A36" s="67" t="s">
        <v>169</v>
      </c>
      <c r="B36" s="68"/>
      <c r="C36" s="68"/>
      <c r="D36" s="68"/>
      <c r="E36" s="68"/>
      <c r="F36" s="68"/>
      <c r="G36" s="68"/>
      <c r="H36" s="68"/>
      <c r="I36" s="27">
        <v>27</v>
      </c>
      <c r="J36" s="37"/>
      <c r="K36" s="8"/>
      <c r="L36" s="8"/>
    </row>
    <row r="37" spans="1:12" ht="11.25">
      <c r="A37" s="67" t="s">
        <v>19</v>
      </c>
      <c r="B37" s="68"/>
      <c r="C37" s="68"/>
      <c r="D37" s="68"/>
      <c r="E37" s="68"/>
      <c r="F37" s="68"/>
      <c r="G37" s="68"/>
      <c r="H37" s="68"/>
      <c r="I37" s="27">
        <v>28</v>
      </c>
      <c r="J37" s="37"/>
      <c r="K37" s="8"/>
      <c r="L37" s="8"/>
    </row>
    <row r="38" spans="1:12" ht="11.25">
      <c r="A38" s="67" t="s">
        <v>20</v>
      </c>
      <c r="B38" s="68"/>
      <c r="C38" s="68"/>
      <c r="D38" s="68"/>
      <c r="E38" s="68"/>
      <c r="F38" s="68"/>
      <c r="G38" s="68"/>
      <c r="H38" s="68"/>
      <c r="I38" s="27">
        <v>29</v>
      </c>
      <c r="J38" s="37"/>
      <c r="K38" s="8"/>
      <c r="L38" s="8"/>
    </row>
    <row r="39" spans="1:12" ht="11.25">
      <c r="A39" s="74" t="s">
        <v>60</v>
      </c>
      <c r="B39" s="75"/>
      <c r="C39" s="75"/>
      <c r="D39" s="75"/>
      <c r="E39" s="75"/>
      <c r="F39" s="75"/>
      <c r="G39" s="75"/>
      <c r="H39" s="75"/>
      <c r="I39" s="27">
        <v>30</v>
      </c>
      <c r="J39" s="37"/>
      <c r="K39" s="7">
        <f>SUM(K36:K38)</f>
        <v>0</v>
      </c>
      <c r="L39" s="7">
        <f>SUM(L36:L38)</f>
        <v>0</v>
      </c>
    </row>
    <row r="40" spans="1:12" ht="11.25">
      <c r="A40" s="67" t="s">
        <v>21</v>
      </c>
      <c r="B40" s="68"/>
      <c r="C40" s="68"/>
      <c r="D40" s="68"/>
      <c r="E40" s="68"/>
      <c r="F40" s="68"/>
      <c r="G40" s="68"/>
      <c r="H40" s="68"/>
      <c r="I40" s="27">
        <v>31</v>
      </c>
      <c r="J40" s="37"/>
      <c r="K40" s="8">
        <v>5136110</v>
      </c>
      <c r="L40" s="8">
        <v>5082600</v>
      </c>
    </row>
    <row r="41" spans="1:12" ht="11.25">
      <c r="A41" s="67" t="s">
        <v>22</v>
      </c>
      <c r="B41" s="68"/>
      <c r="C41" s="68"/>
      <c r="D41" s="68"/>
      <c r="E41" s="68"/>
      <c r="F41" s="68"/>
      <c r="G41" s="68"/>
      <c r="H41" s="68"/>
      <c r="I41" s="27">
        <v>32</v>
      </c>
      <c r="J41" s="37"/>
      <c r="K41" s="8">
        <v>10300224</v>
      </c>
      <c r="L41" s="8"/>
    </row>
    <row r="42" spans="1:12" ht="11.25">
      <c r="A42" s="67" t="s">
        <v>23</v>
      </c>
      <c r="B42" s="68"/>
      <c r="C42" s="68"/>
      <c r="D42" s="68"/>
      <c r="E42" s="68"/>
      <c r="F42" s="68"/>
      <c r="G42" s="68"/>
      <c r="H42" s="68"/>
      <c r="I42" s="27">
        <v>33</v>
      </c>
      <c r="J42" s="37"/>
      <c r="K42" s="8"/>
      <c r="L42" s="8"/>
    </row>
    <row r="43" spans="1:12" ht="11.25">
      <c r="A43" s="67" t="s">
        <v>24</v>
      </c>
      <c r="B43" s="68"/>
      <c r="C43" s="68"/>
      <c r="D43" s="68"/>
      <c r="E43" s="68"/>
      <c r="F43" s="68"/>
      <c r="G43" s="68"/>
      <c r="H43" s="68"/>
      <c r="I43" s="27">
        <v>34</v>
      </c>
      <c r="J43" s="37"/>
      <c r="K43" s="8"/>
      <c r="L43" s="8"/>
    </row>
    <row r="44" spans="1:12" ht="11.25">
      <c r="A44" s="67" t="s">
        <v>25</v>
      </c>
      <c r="B44" s="68"/>
      <c r="C44" s="68"/>
      <c r="D44" s="68"/>
      <c r="E44" s="68"/>
      <c r="F44" s="68"/>
      <c r="G44" s="68"/>
      <c r="H44" s="68"/>
      <c r="I44" s="27">
        <v>35</v>
      </c>
      <c r="J44" s="37"/>
      <c r="K44" s="8"/>
      <c r="L44" s="8"/>
    </row>
    <row r="45" spans="1:12" ht="11.25">
      <c r="A45" s="74" t="s">
        <v>61</v>
      </c>
      <c r="B45" s="75"/>
      <c r="C45" s="75"/>
      <c r="D45" s="75"/>
      <c r="E45" s="75"/>
      <c r="F45" s="75"/>
      <c r="G45" s="75"/>
      <c r="H45" s="75"/>
      <c r="I45" s="27">
        <v>36</v>
      </c>
      <c r="J45" s="37"/>
      <c r="K45" s="7">
        <f>SUM(K40:K44)</f>
        <v>15436334</v>
      </c>
      <c r="L45" s="7">
        <f>SUM(L40:L44)</f>
        <v>5082600</v>
      </c>
    </row>
    <row r="46" spans="1:12" ht="11.25">
      <c r="A46" s="74" t="s">
        <v>15</v>
      </c>
      <c r="B46" s="75"/>
      <c r="C46" s="75"/>
      <c r="D46" s="75"/>
      <c r="E46" s="75"/>
      <c r="F46" s="75"/>
      <c r="G46" s="75"/>
      <c r="H46" s="75"/>
      <c r="I46" s="27">
        <v>37</v>
      </c>
      <c r="J46" s="37"/>
      <c r="K46" s="7">
        <f>IF(K39&gt;K45,K39-K45,0)</f>
        <v>0</v>
      </c>
      <c r="L46" s="7">
        <f>IF(L39&gt;L45,L39-L45,0)</f>
        <v>0</v>
      </c>
    </row>
    <row r="47" spans="1:12" ht="11.25">
      <c r="A47" s="74" t="s">
        <v>16</v>
      </c>
      <c r="B47" s="75"/>
      <c r="C47" s="75"/>
      <c r="D47" s="75"/>
      <c r="E47" s="75"/>
      <c r="F47" s="75"/>
      <c r="G47" s="75"/>
      <c r="H47" s="75"/>
      <c r="I47" s="27">
        <v>38</v>
      </c>
      <c r="J47" s="37"/>
      <c r="K47" s="7">
        <f>IF(K45&gt;K39,K45-K39,0)</f>
        <v>15436334</v>
      </c>
      <c r="L47" s="7">
        <f>IF(L45&gt;L39,L45-L39,0)</f>
        <v>5082600</v>
      </c>
    </row>
    <row r="48" spans="1:12" ht="11.25">
      <c r="A48" s="67" t="s">
        <v>62</v>
      </c>
      <c r="B48" s="68"/>
      <c r="C48" s="68"/>
      <c r="D48" s="68"/>
      <c r="E48" s="68"/>
      <c r="F48" s="68"/>
      <c r="G48" s="68"/>
      <c r="H48" s="68"/>
      <c r="I48" s="27">
        <v>39</v>
      </c>
      <c r="J48" s="37"/>
      <c r="K48" s="7">
        <f>IF(K20-K21+K33-K34+K46-K47&gt;0,K20-K21+K33-K34+K46-K47,0)</f>
        <v>0</v>
      </c>
      <c r="L48" s="7">
        <f>IF(L20-L21+L33-L34+L46-L47&gt;0,L20-L21+L33-L34+L46-L47,0)</f>
        <v>0</v>
      </c>
    </row>
    <row r="49" spans="1:12" ht="11.25">
      <c r="A49" s="67" t="s">
        <v>63</v>
      </c>
      <c r="B49" s="68"/>
      <c r="C49" s="68"/>
      <c r="D49" s="68"/>
      <c r="E49" s="68"/>
      <c r="F49" s="68"/>
      <c r="G49" s="68"/>
      <c r="H49" s="68"/>
      <c r="I49" s="27">
        <v>40</v>
      </c>
      <c r="J49" s="37"/>
      <c r="K49" s="7">
        <f>IF(K21-K20+K34-K33+K47-K46&gt;0,K21-K20+K34-K33+K47-K46,0)</f>
        <v>3979276</v>
      </c>
      <c r="L49" s="7">
        <f>IF(L21-L20+L34-L33+L47-L46&gt;0,L21-L20+L34-L33+L47-L46,0)</f>
        <v>3941188</v>
      </c>
    </row>
    <row r="50" spans="1:12" ht="11.25">
      <c r="A50" s="67" t="s">
        <v>156</v>
      </c>
      <c r="B50" s="68"/>
      <c r="C50" s="68"/>
      <c r="D50" s="68"/>
      <c r="E50" s="68"/>
      <c r="F50" s="68"/>
      <c r="G50" s="68"/>
      <c r="H50" s="68"/>
      <c r="I50" s="27">
        <v>41</v>
      </c>
      <c r="J50" s="37"/>
      <c r="K50" s="8">
        <v>9587510</v>
      </c>
      <c r="L50" s="8">
        <v>5608234</v>
      </c>
    </row>
    <row r="51" spans="1:12" ht="11.25">
      <c r="A51" s="67" t="s">
        <v>171</v>
      </c>
      <c r="B51" s="68"/>
      <c r="C51" s="68"/>
      <c r="D51" s="68"/>
      <c r="E51" s="68"/>
      <c r="F51" s="68"/>
      <c r="G51" s="68"/>
      <c r="H51" s="68"/>
      <c r="I51" s="27">
        <v>42</v>
      </c>
      <c r="J51" s="37"/>
      <c r="K51" s="8">
        <f>K48</f>
        <v>0</v>
      </c>
      <c r="L51" s="8">
        <f>L48</f>
        <v>0</v>
      </c>
    </row>
    <row r="52" spans="1:12" ht="11.25">
      <c r="A52" s="67" t="s">
        <v>172</v>
      </c>
      <c r="B52" s="68"/>
      <c r="C52" s="68"/>
      <c r="D52" s="68"/>
      <c r="E52" s="68"/>
      <c r="F52" s="68"/>
      <c r="G52" s="68"/>
      <c r="H52" s="68"/>
      <c r="I52" s="27">
        <v>43</v>
      </c>
      <c r="J52" s="37"/>
      <c r="K52" s="8">
        <f>K49</f>
        <v>3979276</v>
      </c>
      <c r="L52" s="8">
        <f>L49</f>
        <v>3941188</v>
      </c>
    </row>
    <row r="53" spans="1:12" ht="11.25">
      <c r="A53" s="95" t="s">
        <v>173</v>
      </c>
      <c r="B53" s="96"/>
      <c r="C53" s="96"/>
      <c r="D53" s="96"/>
      <c r="E53" s="96"/>
      <c r="F53" s="96"/>
      <c r="G53" s="96"/>
      <c r="H53" s="96"/>
      <c r="I53" s="31">
        <v>44</v>
      </c>
      <c r="J53" s="38"/>
      <c r="K53" s="11">
        <f>K50+K51-K52</f>
        <v>5608234</v>
      </c>
      <c r="L53" s="11">
        <f>L50+L51-L52</f>
        <v>1667046</v>
      </c>
    </row>
  </sheetData>
  <sheetProtection/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L35"/>
    <mergeCell ref="A36:H36"/>
    <mergeCell ref="A21:H21"/>
    <mergeCell ref="A22:L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10:H10"/>
    <mergeCell ref="A11:H11"/>
    <mergeCell ref="A12:H12"/>
    <mergeCell ref="A5:H5"/>
    <mergeCell ref="A6:H6"/>
    <mergeCell ref="A7:L7"/>
    <mergeCell ref="A8:H8"/>
    <mergeCell ref="A4:L4"/>
    <mergeCell ref="A1:L1"/>
    <mergeCell ref="A2:L2"/>
    <mergeCell ref="A9:H9"/>
  </mergeCells>
  <dataValidations count="2">
    <dataValidation type="whole" operator="notEqual" allowBlank="1" showInputMessage="1" showErrorMessage="1" errorTitle="Pogrešan unos" error="Mogu se unijeti samo cjelobrojne vrijednosti." sqref="K50:L52 K23:L27 K8:L10 K15:L18 K40:L44 K29:L31 K12:L13 K36:L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28:L28 K45:L49 K39:L39 K32:L34 K14:L14 K19:L21 K53:L53">
      <formula1>0</formula1>
    </dataValidation>
  </dataValidations>
  <printOptions/>
  <pageMargins left="0.75" right="0.6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122" t="s">
        <v>192</v>
      </c>
      <c r="B1" s="123"/>
      <c r="C1" s="123"/>
      <c r="D1" s="123"/>
      <c r="E1" s="123"/>
      <c r="F1" s="123"/>
      <c r="G1" s="123"/>
      <c r="H1" s="123"/>
      <c r="I1" s="123"/>
      <c r="J1" s="124"/>
      <c r="K1" s="125"/>
    </row>
    <row r="2" spans="1:11" ht="12.75">
      <c r="A2" s="108" t="s">
        <v>6</v>
      </c>
      <c r="B2" s="126"/>
      <c r="C2" s="126"/>
      <c r="D2" s="126"/>
      <c r="E2" s="126"/>
      <c r="F2" s="126"/>
      <c r="G2" s="126"/>
      <c r="H2" s="126"/>
      <c r="I2" s="126"/>
      <c r="J2" s="124"/>
      <c r="K2" s="107"/>
    </row>
    <row r="3" spans="1:11" ht="12.75">
      <c r="A3" s="9"/>
      <c r="B3" s="10"/>
      <c r="C3" s="10"/>
      <c r="D3" s="10"/>
      <c r="E3" s="10"/>
      <c r="F3" s="10"/>
      <c r="G3" s="10"/>
      <c r="H3" s="10"/>
      <c r="I3" s="10"/>
      <c r="J3" s="12"/>
      <c r="K3" s="1"/>
    </row>
    <row r="4" spans="1:11" ht="12.75">
      <c r="A4" s="127" t="s">
        <v>7</v>
      </c>
      <c r="B4" s="128"/>
      <c r="C4" s="128"/>
      <c r="D4" s="128"/>
      <c r="E4" s="128"/>
      <c r="F4" s="128"/>
      <c r="G4" s="128"/>
      <c r="H4" s="128"/>
      <c r="I4" s="128"/>
      <c r="J4" s="128"/>
      <c r="K4" s="129"/>
    </row>
    <row r="5" spans="1:11" ht="24" thickBot="1">
      <c r="A5" s="115" t="s">
        <v>51</v>
      </c>
      <c r="B5" s="115"/>
      <c r="C5" s="115"/>
      <c r="D5" s="115"/>
      <c r="E5" s="115"/>
      <c r="F5" s="115"/>
      <c r="G5" s="115"/>
      <c r="H5" s="115"/>
      <c r="I5" s="14" t="s">
        <v>266</v>
      </c>
      <c r="J5" s="15" t="s">
        <v>145</v>
      </c>
      <c r="K5" s="15" t="s">
        <v>146</v>
      </c>
    </row>
    <row r="6" spans="1:11" ht="12.75">
      <c r="A6" s="110">
        <v>1</v>
      </c>
      <c r="B6" s="110"/>
      <c r="C6" s="110"/>
      <c r="D6" s="110"/>
      <c r="E6" s="110"/>
      <c r="F6" s="110"/>
      <c r="G6" s="110"/>
      <c r="H6" s="110"/>
      <c r="I6" s="16">
        <v>2</v>
      </c>
      <c r="J6" s="17" t="s">
        <v>269</v>
      </c>
      <c r="K6" s="17" t="s">
        <v>270</v>
      </c>
    </row>
    <row r="7" spans="1:11" ht="12.75">
      <c r="A7" s="116" t="s">
        <v>151</v>
      </c>
      <c r="B7" s="117"/>
      <c r="C7" s="117"/>
      <c r="D7" s="117"/>
      <c r="E7" s="117"/>
      <c r="F7" s="117"/>
      <c r="G7" s="117"/>
      <c r="H7" s="117"/>
      <c r="I7" s="118"/>
      <c r="J7" s="118"/>
      <c r="K7" s="119"/>
    </row>
    <row r="8" spans="1:11" ht="12.75">
      <c r="A8" s="120" t="s">
        <v>194</v>
      </c>
      <c r="B8" s="121"/>
      <c r="C8" s="121"/>
      <c r="D8" s="121"/>
      <c r="E8" s="121"/>
      <c r="F8" s="121"/>
      <c r="G8" s="121"/>
      <c r="H8" s="121"/>
      <c r="I8" s="2">
        <v>1</v>
      </c>
      <c r="J8" s="4"/>
      <c r="K8" s="8"/>
    </row>
    <row r="9" spans="1:11" ht="12.75">
      <c r="A9" s="120" t="s">
        <v>114</v>
      </c>
      <c r="B9" s="121"/>
      <c r="C9" s="121"/>
      <c r="D9" s="121"/>
      <c r="E9" s="121"/>
      <c r="F9" s="121"/>
      <c r="G9" s="121"/>
      <c r="H9" s="121"/>
      <c r="I9" s="2">
        <v>2</v>
      </c>
      <c r="J9" s="4"/>
      <c r="K9" s="8"/>
    </row>
    <row r="10" spans="1:11" ht="12.75">
      <c r="A10" s="120" t="s">
        <v>115</v>
      </c>
      <c r="B10" s="121"/>
      <c r="C10" s="121"/>
      <c r="D10" s="121"/>
      <c r="E10" s="121"/>
      <c r="F10" s="121"/>
      <c r="G10" s="121"/>
      <c r="H10" s="121"/>
      <c r="I10" s="2">
        <v>3</v>
      </c>
      <c r="J10" s="4"/>
      <c r="K10" s="8"/>
    </row>
    <row r="11" spans="1:11" ht="12.75">
      <c r="A11" s="120" t="s">
        <v>116</v>
      </c>
      <c r="B11" s="121"/>
      <c r="C11" s="121"/>
      <c r="D11" s="121"/>
      <c r="E11" s="121"/>
      <c r="F11" s="121"/>
      <c r="G11" s="121"/>
      <c r="H11" s="121"/>
      <c r="I11" s="2">
        <v>4</v>
      </c>
      <c r="J11" s="4"/>
      <c r="K11" s="8"/>
    </row>
    <row r="12" spans="1:11" ht="12.75">
      <c r="A12" s="120" t="s">
        <v>117</v>
      </c>
      <c r="B12" s="121"/>
      <c r="C12" s="121"/>
      <c r="D12" s="121"/>
      <c r="E12" s="121"/>
      <c r="F12" s="121"/>
      <c r="G12" s="121"/>
      <c r="H12" s="121"/>
      <c r="I12" s="2">
        <v>5</v>
      </c>
      <c r="J12" s="4"/>
      <c r="K12" s="8"/>
    </row>
    <row r="13" spans="1:11" ht="12.75">
      <c r="A13" s="130" t="s">
        <v>193</v>
      </c>
      <c r="B13" s="131"/>
      <c r="C13" s="131"/>
      <c r="D13" s="131"/>
      <c r="E13" s="131"/>
      <c r="F13" s="131"/>
      <c r="G13" s="131"/>
      <c r="H13" s="131"/>
      <c r="I13" s="2">
        <v>6</v>
      </c>
      <c r="J13" s="5">
        <f>SUM(J8:J12)</f>
        <v>0</v>
      </c>
      <c r="K13" s="7">
        <f>SUM(K8:K12)</f>
        <v>0</v>
      </c>
    </row>
    <row r="14" spans="1:11" ht="12.75">
      <c r="A14" s="120" t="s">
        <v>118</v>
      </c>
      <c r="B14" s="121"/>
      <c r="C14" s="121"/>
      <c r="D14" s="121"/>
      <c r="E14" s="121"/>
      <c r="F14" s="121"/>
      <c r="G14" s="121"/>
      <c r="H14" s="121"/>
      <c r="I14" s="2">
        <v>7</v>
      </c>
      <c r="J14" s="4"/>
      <c r="K14" s="8"/>
    </row>
    <row r="15" spans="1:11" ht="12.75">
      <c r="A15" s="120" t="s">
        <v>119</v>
      </c>
      <c r="B15" s="121"/>
      <c r="C15" s="121"/>
      <c r="D15" s="121"/>
      <c r="E15" s="121"/>
      <c r="F15" s="121"/>
      <c r="G15" s="121"/>
      <c r="H15" s="121"/>
      <c r="I15" s="2">
        <v>8</v>
      </c>
      <c r="J15" s="4"/>
      <c r="K15" s="8"/>
    </row>
    <row r="16" spans="1:11" ht="12.75">
      <c r="A16" s="120" t="s">
        <v>120</v>
      </c>
      <c r="B16" s="121"/>
      <c r="C16" s="121"/>
      <c r="D16" s="121"/>
      <c r="E16" s="121"/>
      <c r="F16" s="121"/>
      <c r="G16" s="121"/>
      <c r="H16" s="121"/>
      <c r="I16" s="2">
        <v>9</v>
      </c>
      <c r="J16" s="4"/>
      <c r="K16" s="8"/>
    </row>
    <row r="17" spans="1:11" ht="12.75">
      <c r="A17" s="120" t="s">
        <v>121</v>
      </c>
      <c r="B17" s="121"/>
      <c r="C17" s="121"/>
      <c r="D17" s="121"/>
      <c r="E17" s="121"/>
      <c r="F17" s="121"/>
      <c r="G17" s="121"/>
      <c r="H17" s="121"/>
      <c r="I17" s="2">
        <v>10</v>
      </c>
      <c r="J17" s="4"/>
      <c r="K17" s="8"/>
    </row>
    <row r="18" spans="1:11" ht="12.75">
      <c r="A18" s="120" t="s">
        <v>122</v>
      </c>
      <c r="B18" s="121"/>
      <c r="C18" s="121"/>
      <c r="D18" s="121"/>
      <c r="E18" s="121"/>
      <c r="F18" s="121"/>
      <c r="G18" s="121"/>
      <c r="H18" s="121"/>
      <c r="I18" s="2">
        <v>11</v>
      </c>
      <c r="J18" s="4"/>
      <c r="K18" s="8"/>
    </row>
    <row r="19" spans="1:11" ht="12.75">
      <c r="A19" s="120" t="s">
        <v>123</v>
      </c>
      <c r="B19" s="121"/>
      <c r="C19" s="121"/>
      <c r="D19" s="121"/>
      <c r="E19" s="121"/>
      <c r="F19" s="121"/>
      <c r="G19" s="121"/>
      <c r="H19" s="121"/>
      <c r="I19" s="2">
        <v>12</v>
      </c>
      <c r="J19" s="4"/>
      <c r="K19" s="8"/>
    </row>
    <row r="20" spans="1:11" ht="12.75">
      <c r="A20" s="130" t="s">
        <v>37</v>
      </c>
      <c r="B20" s="131"/>
      <c r="C20" s="131"/>
      <c r="D20" s="131"/>
      <c r="E20" s="131"/>
      <c r="F20" s="131"/>
      <c r="G20" s="131"/>
      <c r="H20" s="131"/>
      <c r="I20" s="2">
        <v>13</v>
      </c>
      <c r="J20" s="5">
        <f>SUM(J14:J19)</f>
        <v>0</v>
      </c>
      <c r="K20" s="7">
        <f>SUM(K14:K19)</f>
        <v>0</v>
      </c>
    </row>
    <row r="21" spans="1:11" ht="12.75">
      <c r="A21" s="130" t="s">
        <v>101</v>
      </c>
      <c r="B21" s="132"/>
      <c r="C21" s="132"/>
      <c r="D21" s="132"/>
      <c r="E21" s="132"/>
      <c r="F21" s="132"/>
      <c r="G21" s="132"/>
      <c r="H21" s="133"/>
      <c r="I21" s="2">
        <v>14</v>
      </c>
      <c r="J21" s="5">
        <f>IF(J13&gt;J20,J13-J20,0)</f>
        <v>0</v>
      </c>
      <c r="K21" s="7">
        <f>IF(K13&gt;K20,K13-K20,0)</f>
        <v>0</v>
      </c>
    </row>
    <row r="22" spans="1:11" ht="12.75">
      <c r="A22" s="134" t="s">
        <v>102</v>
      </c>
      <c r="B22" s="135"/>
      <c r="C22" s="135"/>
      <c r="D22" s="135"/>
      <c r="E22" s="135"/>
      <c r="F22" s="135"/>
      <c r="G22" s="135"/>
      <c r="H22" s="136"/>
      <c r="I22" s="2">
        <v>15</v>
      </c>
      <c r="J22" s="5">
        <f>IF(J20&gt;J13,J20-J13,0)</f>
        <v>0</v>
      </c>
      <c r="K22" s="7">
        <f>IF(K20&gt;K13,K20-K13,0)</f>
        <v>0</v>
      </c>
    </row>
    <row r="23" spans="1:11" ht="12.75">
      <c r="A23" s="116" t="s">
        <v>154</v>
      </c>
      <c r="B23" s="117"/>
      <c r="C23" s="117"/>
      <c r="D23" s="117"/>
      <c r="E23" s="117"/>
      <c r="F23" s="117"/>
      <c r="G23" s="117"/>
      <c r="H23" s="117"/>
      <c r="I23" s="118"/>
      <c r="J23" s="118"/>
      <c r="K23" s="119"/>
    </row>
    <row r="24" spans="1:11" ht="12.75">
      <c r="A24" s="120" t="s">
        <v>160</v>
      </c>
      <c r="B24" s="121"/>
      <c r="C24" s="121"/>
      <c r="D24" s="121"/>
      <c r="E24" s="121"/>
      <c r="F24" s="121"/>
      <c r="G24" s="121"/>
      <c r="H24" s="121"/>
      <c r="I24" s="2">
        <v>16</v>
      </c>
      <c r="J24" s="4"/>
      <c r="K24" s="8"/>
    </row>
    <row r="25" spans="1:11" ht="12.75">
      <c r="A25" s="120" t="s">
        <v>161</v>
      </c>
      <c r="B25" s="121"/>
      <c r="C25" s="121"/>
      <c r="D25" s="121"/>
      <c r="E25" s="121"/>
      <c r="F25" s="121"/>
      <c r="G25" s="121"/>
      <c r="H25" s="121"/>
      <c r="I25" s="2">
        <v>17</v>
      </c>
      <c r="J25" s="4"/>
      <c r="K25" s="8"/>
    </row>
    <row r="26" spans="1:11" ht="12.75">
      <c r="A26" s="120" t="s">
        <v>38</v>
      </c>
      <c r="B26" s="121"/>
      <c r="C26" s="121"/>
      <c r="D26" s="121"/>
      <c r="E26" s="121"/>
      <c r="F26" s="121"/>
      <c r="G26" s="121"/>
      <c r="H26" s="121"/>
      <c r="I26" s="2">
        <v>18</v>
      </c>
      <c r="J26" s="4"/>
      <c r="K26" s="8"/>
    </row>
    <row r="27" spans="1:11" ht="12.75">
      <c r="A27" s="120" t="s">
        <v>39</v>
      </c>
      <c r="B27" s="121"/>
      <c r="C27" s="121"/>
      <c r="D27" s="121"/>
      <c r="E27" s="121"/>
      <c r="F27" s="121"/>
      <c r="G27" s="121"/>
      <c r="H27" s="121"/>
      <c r="I27" s="2">
        <v>19</v>
      </c>
      <c r="J27" s="4"/>
      <c r="K27" s="8"/>
    </row>
    <row r="28" spans="1:11" ht="12.75">
      <c r="A28" s="120" t="s">
        <v>162</v>
      </c>
      <c r="B28" s="121"/>
      <c r="C28" s="121"/>
      <c r="D28" s="121"/>
      <c r="E28" s="121"/>
      <c r="F28" s="121"/>
      <c r="G28" s="121"/>
      <c r="H28" s="121"/>
      <c r="I28" s="2">
        <v>20</v>
      </c>
      <c r="J28" s="4"/>
      <c r="K28" s="8"/>
    </row>
    <row r="29" spans="1:11" ht="12.75">
      <c r="A29" s="130" t="s">
        <v>108</v>
      </c>
      <c r="B29" s="131"/>
      <c r="C29" s="131"/>
      <c r="D29" s="131"/>
      <c r="E29" s="131"/>
      <c r="F29" s="131"/>
      <c r="G29" s="131"/>
      <c r="H29" s="131"/>
      <c r="I29" s="2">
        <v>21</v>
      </c>
      <c r="J29" s="5">
        <f>SUM(J24:J28)</f>
        <v>0</v>
      </c>
      <c r="K29" s="7">
        <f>SUM(K24:K28)</f>
        <v>0</v>
      </c>
    </row>
    <row r="30" spans="1:11" ht="12.75">
      <c r="A30" s="120" t="s">
        <v>2</v>
      </c>
      <c r="B30" s="121"/>
      <c r="C30" s="121"/>
      <c r="D30" s="121"/>
      <c r="E30" s="121"/>
      <c r="F30" s="121"/>
      <c r="G30" s="121"/>
      <c r="H30" s="121"/>
      <c r="I30" s="2">
        <v>22</v>
      </c>
      <c r="J30" s="4"/>
      <c r="K30" s="8"/>
    </row>
    <row r="31" spans="1:11" ht="12.75">
      <c r="A31" s="120" t="s">
        <v>3</v>
      </c>
      <c r="B31" s="121"/>
      <c r="C31" s="121"/>
      <c r="D31" s="121"/>
      <c r="E31" s="121"/>
      <c r="F31" s="121"/>
      <c r="G31" s="121"/>
      <c r="H31" s="121"/>
      <c r="I31" s="2">
        <v>23</v>
      </c>
      <c r="J31" s="4"/>
      <c r="K31" s="8"/>
    </row>
    <row r="32" spans="1:11" ht="12.75">
      <c r="A32" s="120" t="s">
        <v>4</v>
      </c>
      <c r="B32" s="121"/>
      <c r="C32" s="121"/>
      <c r="D32" s="121"/>
      <c r="E32" s="121"/>
      <c r="F32" s="121"/>
      <c r="G32" s="121"/>
      <c r="H32" s="121"/>
      <c r="I32" s="2">
        <v>24</v>
      </c>
      <c r="J32" s="4"/>
      <c r="K32" s="8"/>
    </row>
    <row r="33" spans="1:11" ht="12.75">
      <c r="A33" s="130" t="s">
        <v>40</v>
      </c>
      <c r="B33" s="131"/>
      <c r="C33" s="131"/>
      <c r="D33" s="131"/>
      <c r="E33" s="131"/>
      <c r="F33" s="131"/>
      <c r="G33" s="131"/>
      <c r="H33" s="131"/>
      <c r="I33" s="2">
        <v>25</v>
      </c>
      <c r="J33" s="5">
        <f>SUM(J30:J32)</f>
        <v>0</v>
      </c>
      <c r="K33" s="7">
        <f>SUM(K30:K32)</f>
        <v>0</v>
      </c>
    </row>
    <row r="34" spans="1:11" ht="12.75">
      <c r="A34" s="130" t="s">
        <v>103</v>
      </c>
      <c r="B34" s="131"/>
      <c r="C34" s="131"/>
      <c r="D34" s="131"/>
      <c r="E34" s="131"/>
      <c r="F34" s="131"/>
      <c r="G34" s="131"/>
      <c r="H34" s="131"/>
      <c r="I34" s="2">
        <v>26</v>
      </c>
      <c r="J34" s="5">
        <f>IF(J29&gt;J33,J29-J33,0)</f>
        <v>0</v>
      </c>
      <c r="K34" s="7">
        <f>IF(K29&gt;K33,K29-K33,0)</f>
        <v>0</v>
      </c>
    </row>
    <row r="35" spans="1:11" ht="12.75">
      <c r="A35" s="130" t="s">
        <v>104</v>
      </c>
      <c r="B35" s="131"/>
      <c r="C35" s="131"/>
      <c r="D35" s="131"/>
      <c r="E35" s="131"/>
      <c r="F35" s="131"/>
      <c r="G35" s="131"/>
      <c r="H35" s="131"/>
      <c r="I35" s="2">
        <v>27</v>
      </c>
      <c r="J35" s="5">
        <f>IF(J33&gt;J29,J33-J29,0)</f>
        <v>0</v>
      </c>
      <c r="K35" s="7">
        <f>IF(K33&gt;K29,K33-K29,0)</f>
        <v>0</v>
      </c>
    </row>
    <row r="36" spans="1:11" ht="12.75">
      <c r="A36" s="116" t="s">
        <v>155</v>
      </c>
      <c r="B36" s="117"/>
      <c r="C36" s="117"/>
      <c r="D36" s="117"/>
      <c r="E36" s="117"/>
      <c r="F36" s="117"/>
      <c r="G36" s="117"/>
      <c r="H36" s="117"/>
      <c r="I36" s="118">
        <v>0</v>
      </c>
      <c r="J36" s="118"/>
      <c r="K36" s="119"/>
    </row>
    <row r="37" spans="1:11" ht="12.75">
      <c r="A37" s="120" t="s">
        <v>169</v>
      </c>
      <c r="B37" s="121"/>
      <c r="C37" s="121"/>
      <c r="D37" s="121"/>
      <c r="E37" s="121"/>
      <c r="F37" s="121"/>
      <c r="G37" s="121"/>
      <c r="H37" s="121"/>
      <c r="I37" s="2">
        <v>28</v>
      </c>
      <c r="J37" s="4"/>
      <c r="K37" s="8"/>
    </row>
    <row r="38" spans="1:11" ht="12.75">
      <c r="A38" s="120" t="s">
        <v>19</v>
      </c>
      <c r="B38" s="121"/>
      <c r="C38" s="121"/>
      <c r="D38" s="121"/>
      <c r="E38" s="121"/>
      <c r="F38" s="121"/>
      <c r="G38" s="121"/>
      <c r="H38" s="121"/>
      <c r="I38" s="2">
        <v>29</v>
      </c>
      <c r="J38" s="4"/>
      <c r="K38" s="8"/>
    </row>
    <row r="39" spans="1:11" ht="12.75">
      <c r="A39" s="120" t="s">
        <v>20</v>
      </c>
      <c r="B39" s="121"/>
      <c r="C39" s="121"/>
      <c r="D39" s="121"/>
      <c r="E39" s="121"/>
      <c r="F39" s="121"/>
      <c r="G39" s="121"/>
      <c r="H39" s="121"/>
      <c r="I39" s="2">
        <v>30</v>
      </c>
      <c r="J39" s="4"/>
      <c r="K39" s="8"/>
    </row>
    <row r="40" spans="1:11" ht="12.75">
      <c r="A40" s="130" t="s">
        <v>41</v>
      </c>
      <c r="B40" s="131"/>
      <c r="C40" s="131"/>
      <c r="D40" s="131"/>
      <c r="E40" s="131"/>
      <c r="F40" s="131"/>
      <c r="G40" s="131"/>
      <c r="H40" s="131"/>
      <c r="I40" s="2">
        <v>31</v>
      </c>
      <c r="J40" s="5">
        <f>SUM(J37:J39)</f>
        <v>0</v>
      </c>
      <c r="K40" s="7">
        <f>SUM(K37:K39)</f>
        <v>0</v>
      </c>
    </row>
    <row r="41" spans="1:11" ht="12.75">
      <c r="A41" s="120" t="s">
        <v>21</v>
      </c>
      <c r="B41" s="121"/>
      <c r="C41" s="121"/>
      <c r="D41" s="121"/>
      <c r="E41" s="121"/>
      <c r="F41" s="121"/>
      <c r="G41" s="121"/>
      <c r="H41" s="121"/>
      <c r="I41" s="2">
        <v>32</v>
      </c>
      <c r="J41" s="4"/>
      <c r="K41" s="8"/>
    </row>
    <row r="42" spans="1:11" ht="12.75">
      <c r="A42" s="120" t="s">
        <v>22</v>
      </c>
      <c r="B42" s="121"/>
      <c r="C42" s="121"/>
      <c r="D42" s="121"/>
      <c r="E42" s="121"/>
      <c r="F42" s="121"/>
      <c r="G42" s="121"/>
      <c r="H42" s="121"/>
      <c r="I42" s="2">
        <v>33</v>
      </c>
      <c r="J42" s="4"/>
      <c r="K42" s="8"/>
    </row>
    <row r="43" spans="1:11" ht="12.75">
      <c r="A43" s="120" t="s">
        <v>23</v>
      </c>
      <c r="B43" s="121"/>
      <c r="C43" s="121"/>
      <c r="D43" s="121"/>
      <c r="E43" s="121"/>
      <c r="F43" s="121"/>
      <c r="G43" s="121"/>
      <c r="H43" s="121"/>
      <c r="I43" s="2">
        <v>34</v>
      </c>
      <c r="J43" s="4"/>
      <c r="K43" s="8"/>
    </row>
    <row r="44" spans="1:11" ht="12.75">
      <c r="A44" s="120" t="s">
        <v>24</v>
      </c>
      <c r="B44" s="121"/>
      <c r="C44" s="121"/>
      <c r="D44" s="121"/>
      <c r="E44" s="121"/>
      <c r="F44" s="121"/>
      <c r="G44" s="121"/>
      <c r="H44" s="121"/>
      <c r="I44" s="2">
        <v>35</v>
      </c>
      <c r="J44" s="4"/>
      <c r="K44" s="8"/>
    </row>
    <row r="45" spans="1:11" ht="12.75">
      <c r="A45" s="120" t="s">
        <v>25</v>
      </c>
      <c r="B45" s="121"/>
      <c r="C45" s="121"/>
      <c r="D45" s="121"/>
      <c r="E45" s="121"/>
      <c r="F45" s="121"/>
      <c r="G45" s="121"/>
      <c r="H45" s="121"/>
      <c r="I45" s="2">
        <v>36</v>
      </c>
      <c r="J45" s="4"/>
      <c r="K45" s="8"/>
    </row>
    <row r="46" spans="1:11" ht="12.75">
      <c r="A46" s="130" t="s">
        <v>143</v>
      </c>
      <c r="B46" s="131"/>
      <c r="C46" s="131"/>
      <c r="D46" s="131"/>
      <c r="E46" s="131"/>
      <c r="F46" s="131"/>
      <c r="G46" s="131"/>
      <c r="H46" s="131"/>
      <c r="I46" s="2">
        <v>37</v>
      </c>
      <c r="J46" s="5">
        <f>SUM(J41:J45)</f>
        <v>0</v>
      </c>
      <c r="K46" s="7">
        <f>SUM(K41:K45)</f>
        <v>0</v>
      </c>
    </row>
    <row r="47" spans="1:11" ht="12.75">
      <c r="A47" s="130" t="s">
        <v>157</v>
      </c>
      <c r="B47" s="131"/>
      <c r="C47" s="131"/>
      <c r="D47" s="131"/>
      <c r="E47" s="131"/>
      <c r="F47" s="131"/>
      <c r="G47" s="131"/>
      <c r="H47" s="131"/>
      <c r="I47" s="2">
        <v>38</v>
      </c>
      <c r="J47" s="5">
        <f>IF(J40&gt;J46,J40-J46,0)</f>
        <v>0</v>
      </c>
      <c r="K47" s="7">
        <f>IF(K40&gt;K46,K40-K46,0)</f>
        <v>0</v>
      </c>
    </row>
    <row r="48" spans="1:11" ht="12.75">
      <c r="A48" s="130" t="s">
        <v>158</v>
      </c>
      <c r="B48" s="131"/>
      <c r="C48" s="131"/>
      <c r="D48" s="131"/>
      <c r="E48" s="131"/>
      <c r="F48" s="131"/>
      <c r="G48" s="131"/>
      <c r="H48" s="131"/>
      <c r="I48" s="2">
        <v>39</v>
      </c>
      <c r="J48" s="5">
        <f>IF(J46&gt;J40,J46-J40,0)</f>
        <v>0</v>
      </c>
      <c r="K48" s="7">
        <f>IF(K46&gt;K40,K46-K40,0)</f>
        <v>0</v>
      </c>
    </row>
    <row r="49" spans="1:11" ht="12.75">
      <c r="A49" s="130" t="s">
        <v>144</v>
      </c>
      <c r="B49" s="131"/>
      <c r="C49" s="131"/>
      <c r="D49" s="131"/>
      <c r="E49" s="131"/>
      <c r="F49" s="131"/>
      <c r="G49" s="131"/>
      <c r="H49" s="131"/>
      <c r="I49" s="2">
        <v>40</v>
      </c>
      <c r="J49" s="5">
        <f>IF(J21-J22+J34-J35+J47-J48&gt;0,J21-J22+J34-J35+J47-J48,0)</f>
        <v>0</v>
      </c>
      <c r="K49" s="7">
        <f>IF(K21-K22+K34-K35+K47-K48&gt;0,K21-K22+K34-K35+K47-K48,0)</f>
        <v>0</v>
      </c>
    </row>
    <row r="50" spans="1:11" ht="12.75">
      <c r="A50" s="130" t="s">
        <v>13</v>
      </c>
      <c r="B50" s="131"/>
      <c r="C50" s="131"/>
      <c r="D50" s="131"/>
      <c r="E50" s="131"/>
      <c r="F50" s="131"/>
      <c r="G50" s="131"/>
      <c r="H50" s="131"/>
      <c r="I50" s="2">
        <v>41</v>
      </c>
      <c r="J50" s="5">
        <f>IF(J22-J21+J35-J34+J48-J47&gt;0,J22-J21+J35-J34+J48-J47,0)</f>
        <v>0</v>
      </c>
      <c r="K50" s="7">
        <f>IF(K22-K21+K35-K34+K48-K47&gt;0,K22-K21+K35-K34+K48-K47,0)</f>
        <v>0</v>
      </c>
    </row>
    <row r="51" spans="1:11" ht="12.75">
      <c r="A51" s="130" t="s">
        <v>156</v>
      </c>
      <c r="B51" s="131"/>
      <c r="C51" s="131"/>
      <c r="D51" s="131"/>
      <c r="E51" s="131"/>
      <c r="F51" s="131"/>
      <c r="G51" s="131"/>
      <c r="H51" s="131"/>
      <c r="I51" s="2">
        <v>42</v>
      </c>
      <c r="J51" s="4"/>
      <c r="K51" s="8"/>
    </row>
    <row r="52" spans="1:11" ht="12.75">
      <c r="A52" s="130" t="s">
        <v>171</v>
      </c>
      <c r="B52" s="131"/>
      <c r="C52" s="131"/>
      <c r="D52" s="131"/>
      <c r="E52" s="131"/>
      <c r="F52" s="131"/>
      <c r="G52" s="131"/>
      <c r="H52" s="131"/>
      <c r="I52" s="2">
        <v>43</v>
      </c>
      <c r="J52" s="4"/>
      <c r="K52" s="8"/>
    </row>
    <row r="53" spans="1:11" ht="12.75">
      <c r="A53" s="130" t="s">
        <v>172</v>
      </c>
      <c r="B53" s="131"/>
      <c r="C53" s="131"/>
      <c r="D53" s="131"/>
      <c r="E53" s="131"/>
      <c r="F53" s="131"/>
      <c r="G53" s="131"/>
      <c r="H53" s="131"/>
      <c r="I53" s="2">
        <v>44</v>
      </c>
      <c r="J53" s="4"/>
      <c r="K53" s="8"/>
    </row>
    <row r="54" spans="1:11" ht="12.75">
      <c r="A54" s="134" t="s">
        <v>173</v>
      </c>
      <c r="B54" s="137"/>
      <c r="C54" s="137"/>
      <c r="D54" s="137"/>
      <c r="E54" s="137"/>
      <c r="F54" s="137"/>
      <c r="G54" s="137"/>
      <c r="H54" s="137"/>
      <c r="I54" s="3">
        <v>45</v>
      </c>
      <c r="J54" s="6">
        <f>J51+J52-J53</f>
        <v>0</v>
      </c>
      <c r="K54" s="11">
        <f>K51+K52-K53</f>
        <v>0</v>
      </c>
    </row>
    <row r="55" spans="1:11" ht="12.75">
      <c r="A55" s="18" t="s">
        <v>170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M25"/>
  <sheetViews>
    <sheetView tabSelected="1" view="pageBreakPreview" zoomScale="110" zoomScaleSheetLayoutView="110" zoomScalePageLayoutView="0" workbookViewId="0" topLeftCell="A1">
      <selection activeCell="C35" sqref="C35"/>
    </sheetView>
  </sheetViews>
  <sheetFormatPr defaultColWidth="9.140625" defaultRowHeight="12.75"/>
  <cols>
    <col min="1" max="4" width="9.140625" style="42" customWidth="1"/>
    <col min="5" max="5" width="10.140625" style="42" bestFit="1" customWidth="1"/>
    <col min="6" max="6" width="9.140625" style="42" customWidth="1"/>
    <col min="7" max="7" width="12.28125" style="42" customWidth="1"/>
    <col min="8" max="8" width="9.140625" style="42" hidden="1" customWidth="1"/>
    <col min="9" max="10" width="9.140625" style="42" customWidth="1"/>
    <col min="11" max="11" width="11.00390625" style="42" customWidth="1"/>
    <col min="12" max="12" width="12.8515625" style="42" customWidth="1"/>
    <col min="13" max="16384" width="9.140625" style="42" customWidth="1"/>
  </cols>
  <sheetData>
    <row r="1" spans="1:13" ht="15.75" customHeight="1">
      <c r="A1" s="144" t="s">
        <v>267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41"/>
    </row>
    <row r="2" spans="1:13" ht="14.25" customHeight="1">
      <c r="A2" s="39"/>
      <c r="B2" s="40"/>
      <c r="C2" s="154" t="s">
        <v>268</v>
      </c>
      <c r="D2" s="154"/>
      <c r="E2" s="44">
        <v>41275</v>
      </c>
      <c r="F2" s="43" t="s">
        <v>236</v>
      </c>
      <c r="G2" s="155">
        <v>41639</v>
      </c>
      <c r="H2" s="156"/>
      <c r="I2" s="40"/>
      <c r="J2" s="40"/>
      <c r="K2" s="40"/>
      <c r="L2" s="40"/>
      <c r="M2" s="45"/>
    </row>
    <row r="3" spans="1:12" ht="23.25" thickBot="1">
      <c r="A3" s="157" t="s">
        <v>51</v>
      </c>
      <c r="B3" s="157"/>
      <c r="C3" s="157"/>
      <c r="D3" s="157"/>
      <c r="E3" s="157"/>
      <c r="F3" s="157"/>
      <c r="G3" s="157"/>
      <c r="H3" s="157"/>
      <c r="I3" s="46" t="s">
        <v>317</v>
      </c>
      <c r="J3" s="21" t="s">
        <v>329</v>
      </c>
      <c r="K3" s="46" t="s">
        <v>145</v>
      </c>
      <c r="L3" s="46" t="s">
        <v>146</v>
      </c>
    </row>
    <row r="4" spans="1:12" ht="11.25">
      <c r="A4" s="158">
        <v>1</v>
      </c>
      <c r="B4" s="158"/>
      <c r="C4" s="158"/>
      <c r="D4" s="158"/>
      <c r="E4" s="158"/>
      <c r="F4" s="158"/>
      <c r="G4" s="158"/>
      <c r="H4" s="158"/>
      <c r="I4" s="48">
        <v>2</v>
      </c>
      <c r="J4" s="24" t="s">
        <v>327</v>
      </c>
      <c r="K4" s="47" t="s">
        <v>269</v>
      </c>
      <c r="L4" s="47" t="s">
        <v>270</v>
      </c>
    </row>
    <row r="5" spans="1:12" ht="11.25">
      <c r="A5" s="146" t="s">
        <v>271</v>
      </c>
      <c r="B5" s="147"/>
      <c r="C5" s="147"/>
      <c r="D5" s="147"/>
      <c r="E5" s="147"/>
      <c r="F5" s="147"/>
      <c r="G5" s="147"/>
      <c r="H5" s="147"/>
      <c r="I5" s="49">
        <v>1</v>
      </c>
      <c r="J5" s="56"/>
      <c r="K5" s="50">
        <v>365478120</v>
      </c>
      <c r="L5" s="50">
        <f>Bilanca!L71</f>
        <v>365478120</v>
      </c>
    </row>
    <row r="6" spans="1:12" ht="11.25">
      <c r="A6" s="146" t="s">
        <v>272</v>
      </c>
      <c r="B6" s="147"/>
      <c r="C6" s="147"/>
      <c r="D6" s="147"/>
      <c r="E6" s="147"/>
      <c r="F6" s="147"/>
      <c r="G6" s="147"/>
      <c r="H6" s="147"/>
      <c r="I6" s="49">
        <v>2</v>
      </c>
      <c r="J6" s="49"/>
      <c r="K6" s="51"/>
      <c r="L6" s="51"/>
    </row>
    <row r="7" spans="1:12" ht="11.25">
      <c r="A7" s="146" t="s">
        <v>273</v>
      </c>
      <c r="B7" s="147"/>
      <c r="C7" s="147"/>
      <c r="D7" s="147"/>
      <c r="E7" s="147"/>
      <c r="F7" s="147"/>
      <c r="G7" s="147"/>
      <c r="H7" s="147"/>
      <c r="I7" s="49">
        <v>3</v>
      </c>
      <c r="J7" s="49"/>
      <c r="K7" s="51">
        <f>1344338+63379</f>
        <v>1407717</v>
      </c>
      <c r="L7" s="51">
        <f>Bilanca!L73</f>
        <v>1614670</v>
      </c>
    </row>
    <row r="8" spans="1:12" ht="11.25">
      <c r="A8" s="146" t="s">
        <v>274</v>
      </c>
      <c r="B8" s="147"/>
      <c r="C8" s="147"/>
      <c r="D8" s="147"/>
      <c r="E8" s="147"/>
      <c r="F8" s="147"/>
      <c r="G8" s="147"/>
      <c r="H8" s="147"/>
      <c r="I8" s="49">
        <v>4</v>
      </c>
      <c r="J8" s="49"/>
      <c r="K8" s="51">
        <v>-7591050</v>
      </c>
      <c r="L8" s="51">
        <f>Bilanca!L80</f>
        <v>-7289587</v>
      </c>
    </row>
    <row r="9" spans="1:12" ht="11.25">
      <c r="A9" s="146" t="s">
        <v>275</v>
      </c>
      <c r="B9" s="147"/>
      <c r="C9" s="147"/>
      <c r="D9" s="147"/>
      <c r="E9" s="147"/>
      <c r="F9" s="147"/>
      <c r="G9" s="147"/>
      <c r="H9" s="147"/>
      <c r="I9" s="49">
        <v>5</v>
      </c>
      <c r="J9" s="49"/>
      <c r="K9" s="51">
        <f>508414+23895</f>
        <v>532309</v>
      </c>
      <c r="L9" s="51">
        <f>Bilanca!L83</f>
        <v>-73485535</v>
      </c>
    </row>
    <row r="10" spans="1:12" ht="11.25">
      <c r="A10" s="146" t="s">
        <v>276</v>
      </c>
      <c r="B10" s="147"/>
      <c r="C10" s="147"/>
      <c r="D10" s="147"/>
      <c r="E10" s="147"/>
      <c r="F10" s="147"/>
      <c r="G10" s="147"/>
      <c r="H10" s="147"/>
      <c r="I10" s="49">
        <v>6</v>
      </c>
      <c r="J10" s="49"/>
      <c r="K10" s="51"/>
      <c r="L10" s="51"/>
    </row>
    <row r="11" spans="1:12" ht="11.25">
      <c r="A11" s="146" t="s">
        <v>277</v>
      </c>
      <c r="B11" s="147"/>
      <c r="C11" s="147"/>
      <c r="D11" s="147"/>
      <c r="E11" s="147"/>
      <c r="F11" s="147"/>
      <c r="G11" s="147"/>
      <c r="H11" s="147"/>
      <c r="I11" s="49">
        <v>7</v>
      </c>
      <c r="J11" s="49"/>
      <c r="K11" s="51"/>
      <c r="L11" s="51"/>
    </row>
    <row r="12" spans="1:12" ht="11.25">
      <c r="A12" s="146" t="s">
        <v>278</v>
      </c>
      <c r="B12" s="147"/>
      <c r="C12" s="147"/>
      <c r="D12" s="147"/>
      <c r="E12" s="147"/>
      <c r="F12" s="147"/>
      <c r="G12" s="147"/>
      <c r="H12" s="147"/>
      <c r="I12" s="49">
        <v>8</v>
      </c>
      <c r="J12" s="49"/>
      <c r="K12" s="51"/>
      <c r="L12" s="51"/>
    </row>
    <row r="13" spans="1:12" ht="11.25">
      <c r="A13" s="146" t="s">
        <v>279</v>
      </c>
      <c r="B13" s="147"/>
      <c r="C13" s="147"/>
      <c r="D13" s="147"/>
      <c r="E13" s="147"/>
      <c r="F13" s="147"/>
      <c r="G13" s="147"/>
      <c r="H13" s="147"/>
      <c r="I13" s="49">
        <v>9</v>
      </c>
      <c r="J13" s="49"/>
      <c r="K13" s="51"/>
      <c r="L13" s="51"/>
    </row>
    <row r="14" spans="1:12" ht="11.25">
      <c r="A14" s="148" t="s">
        <v>280</v>
      </c>
      <c r="B14" s="149"/>
      <c r="C14" s="149"/>
      <c r="D14" s="149"/>
      <c r="E14" s="149"/>
      <c r="F14" s="149"/>
      <c r="G14" s="149"/>
      <c r="H14" s="149"/>
      <c r="I14" s="49">
        <v>10</v>
      </c>
      <c r="J14" s="49"/>
      <c r="K14" s="52">
        <f>SUM(K5:K13)</f>
        <v>359827096</v>
      </c>
      <c r="L14" s="52">
        <f>SUM(L5:L13)</f>
        <v>286317668</v>
      </c>
    </row>
    <row r="15" spans="1:12" ht="11.25">
      <c r="A15" s="146" t="s">
        <v>281</v>
      </c>
      <c r="B15" s="147"/>
      <c r="C15" s="147"/>
      <c r="D15" s="147"/>
      <c r="E15" s="147"/>
      <c r="F15" s="147"/>
      <c r="G15" s="147"/>
      <c r="H15" s="147"/>
      <c r="I15" s="49">
        <v>11</v>
      </c>
      <c r="J15" s="49"/>
      <c r="K15" s="51"/>
      <c r="L15" s="51"/>
    </row>
    <row r="16" spans="1:12" ht="11.25">
      <c r="A16" s="146" t="s">
        <v>282</v>
      </c>
      <c r="B16" s="147"/>
      <c r="C16" s="147"/>
      <c r="D16" s="147"/>
      <c r="E16" s="147"/>
      <c r="F16" s="147"/>
      <c r="G16" s="147"/>
      <c r="H16" s="147"/>
      <c r="I16" s="49">
        <v>12</v>
      </c>
      <c r="J16" s="49"/>
      <c r="K16" s="51"/>
      <c r="L16" s="51"/>
    </row>
    <row r="17" spans="1:12" ht="11.25">
      <c r="A17" s="146" t="s">
        <v>283</v>
      </c>
      <c r="B17" s="147"/>
      <c r="C17" s="147"/>
      <c r="D17" s="147"/>
      <c r="E17" s="147"/>
      <c r="F17" s="147"/>
      <c r="G17" s="147"/>
      <c r="H17" s="147"/>
      <c r="I17" s="49">
        <v>13</v>
      </c>
      <c r="J17" s="49"/>
      <c r="K17" s="51"/>
      <c r="L17" s="51"/>
    </row>
    <row r="18" spans="1:12" ht="11.25">
      <c r="A18" s="146" t="s">
        <v>284</v>
      </c>
      <c r="B18" s="147"/>
      <c r="C18" s="147"/>
      <c r="D18" s="147"/>
      <c r="E18" s="147"/>
      <c r="F18" s="147"/>
      <c r="G18" s="147"/>
      <c r="H18" s="147"/>
      <c r="I18" s="49">
        <v>14</v>
      </c>
      <c r="J18" s="49"/>
      <c r="K18" s="51"/>
      <c r="L18" s="51"/>
    </row>
    <row r="19" spans="1:12" ht="11.25">
      <c r="A19" s="146" t="s">
        <v>285</v>
      </c>
      <c r="B19" s="147"/>
      <c r="C19" s="147"/>
      <c r="D19" s="147"/>
      <c r="E19" s="147"/>
      <c r="F19" s="147"/>
      <c r="G19" s="147"/>
      <c r="H19" s="147"/>
      <c r="I19" s="49">
        <v>15</v>
      </c>
      <c r="J19" s="49"/>
      <c r="K19" s="51"/>
      <c r="L19" s="51"/>
    </row>
    <row r="20" spans="1:12" ht="11.25">
      <c r="A20" s="146" t="s">
        <v>286</v>
      </c>
      <c r="B20" s="147"/>
      <c r="C20" s="147"/>
      <c r="D20" s="147"/>
      <c r="E20" s="147"/>
      <c r="F20" s="147"/>
      <c r="G20" s="147"/>
      <c r="H20" s="147"/>
      <c r="I20" s="49">
        <v>16</v>
      </c>
      <c r="J20" s="49"/>
      <c r="K20" s="51"/>
      <c r="L20" s="51"/>
    </row>
    <row r="21" spans="1:12" ht="11.25">
      <c r="A21" s="148" t="s">
        <v>287</v>
      </c>
      <c r="B21" s="149"/>
      <c r="C21" s="149"/>
      <c r="D21" s="149"/>
      <c r="E21" s="149"/>
      <c r="F21" s="149"/>
      <c r="G21" s="149"/>
      <c r="H21" s="149"/>
      <c r="I21" s="49">
        <v>17</v>
      </c>
      <c r="J21" s="57"/>
      <c r="K21" s="53">
        <f>SUM(K15:K20)</f>
        <v>0</v>
      </c>
      <c r="L21" s="53">
        <f>SUM(L15:L20)</f>
        <v>0</v>
      </c>
    </row>
    <row r="22" spans="1:12" ht="11.25">
      <c r="A22" s="150"/>
      <c r="B22" s="151"/>
      <c r="C22" s="151"/>
      <c r="D22" s="151"/>
      <c r="E22" s="151"/>
      <c r="F22" s="151"/>
      <c r="G22" s="151"/>
      <c r="H22" s="151"/>
      <c r="I22" s="152"/>
      <c r="J22" s="152"/>
      <c r="K22" s="152"/>
      <c r="L22" s="153"/>
    </row>
    <row r="23" spans="1:12" ht="11.25">
      <c r="A23" s="138" t="s">
        <v>288</v>
      </c>
      <c r="B23" s="139"/>
      <c r="C23" s="139"/>
      <c r="D23" s="139"/>
      <c r="E23" s="139"/>
      <c r="F23" s="139"/>
      <c r="G23" s="139"/>
      <c r="H23" s="139"/>
      <c r="I23" s="54">
        <v>18</v>
      </c>
      <c r="J23" s="54"/>
      <c r="K23" s="50">
        <f>K14</f>
        <v>359827096</v>
      </c>
      <c r="L23" s="50">
        <f>L14</f>
        <v>286317668</v>
      </c>
    </row>
    <row r="24" spans="1:12" ht="23.25" customHeight="1">
      <c r="A24" s="140" t="s">
        <v>289</v>
      </c>
      <c r="B24" s="141"/>
      <c r="C24" s="141"/>
      <c r="D24" s="141"/>
      <c r="E24" s="141"/>
      <c r="F24" s="141"/>
      <c r="G24" s="141"/>
      <c r="H24" s="141"/>
      <c r="I24" s="55">
        <v>19</v>
      </c>
      <c r="J24" s="55"/>
      <c r="K24" s="53">
        <v>23895</v>
      </c>
      <c r="L24" s="53">
        <f>Bilanca!L86</f>
        <v>21484</v>
      </c>
    </row>
    <row r="25" spans="1:12" ht="30" customHeight="1">
      <c r="A25" s="142" t="s">
        <v>290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L25"/>
    <mergeCell ref="A1:L1"/>
    <mergeCell ref="A19:H19"/>
    <mergeCell ref="A20:H20"/>
    <mergeCell ref="A21:H21"/>
    <mergeCell ref="A22:L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K23:L24">
      <formula1>9999999999</formula1>
    </dataValidation>
    <dataValidation type="whole" operator="notEqual" allowBlank="1" showInputMessage="1" showErrorMessage="1" errorTitle="Pogrešan unos" error="Mogu se unijeti samo cjelobrojne vrijednosti." sqref="K15:L20 K5:L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4:L14 K21:L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asuvaljko</cp:lastModifiedBy>
  <cp:lastPrinted>2014-04-30T06:39:16Z</cp:lastPrinted>
  <dcterms:created xsi:type="dcterms:W3CDTF">2008-10-17T11:51:54Z</dcterms:created>
  <dcterms:modified xsi:type="dcterms:W3CDTF">2014-04-30T06:45:18Z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